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checkCompatibility="1" autoCompressPictures="0"/>
  <bookViews>
    <workbookView xWindow="0" yWindow="0" windowWidth="28100" windowHeight="17560" tabRatio="500" activeTab="9"/>
  </bookViews>
  <sheets>
    <sheet name="ArrKom" sheetId="6" r:id="rId1"/>
    <sheet name="BanKom" sheetId="10" r:id="rId2"/>
    <sheet name="BedKom" sheetId="8" r:id="rId3"/>
    <sheet name="DotKom" sheetId="3" r:id="rId4"/>
    <sheet name="FagKom" sheetId="5" r:id="rId5"/>
    <sheet name="HS" sheetId="1" r:id="rId6"/>
    <sheet name="ProKom" sheetId="7" r:id="rId7"/>
    <sheet name="TriKom" sheetId="4" r:id="rId8"/>
    <sheet name="VelKom" sheetId="2" r:id="rId9"/>
    <sheet name="Total" sheetId="9" r:id="rId10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4" l="1"/>
  <c r="D20" i="4"/>
  <c r="C18" i="4"/>
  <c r="C20" i="4"/>
  <c r="E8" i="4"/>
  <c r="E9" i="4"/>
  <c r="E10" i="4"/>
  <c r="E11" i="4"/>
  <c r="E12" i="4"/>
  <c r="E13" i="4"/>
  <c r="E14" i="4"/>
  <c r="E15" i="4"/>
  <c r="E16" i="4"/>
  <c r="E17" i="4"/>
  <c r="E18" i="4"/>
  <c r="E20" i="4"/>
  <c r="D24" i="1"/>
  <c r="D26" i="1"/>
  <c r="D25" i="1"/>
  <c r="D27" i="1"/>
  <c r="C9" i="1"/>
  <c r="B9" i="1"/>
  <c r="D4" i="1"/>
  <c r="D5" i="1"/>
  <c r="D6" i="1"/>
  <c r="D7" i="1"/>
  <c r="D8" i="1"/>
  <c r="D9" i="1"/>
  <c r="D12" i="5"/>
  <c r="D13" i="5"/>
  <c r="D14" i="5"/>
  <c r="D15" i="5"/>
  <c r="D16" i="5"/>
  <c r="D17" i="5"/>
  <c r="D18" i="5"/>
  <c r="D19" i="5"/>
  <c r="D20" i="5"/>
  <c r="B14" i="3"/>
  <c r="D4" i="8"/>
  <c r="D7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B24" i="8"/>
  <c r="C24" i="8"/>
  <c r="D24" i="8"/>
  <c r="D25" i="8"/>
  <c r="D26" i="8"/>
  <c r="D27" i="8"/>
  <c r="D28" i="8"/>
  <c r="D29" i="8"/>
  <c r="D30" i="8"/>
  <c r="D32" i="8"/>
  <c r="D27" i="6"/>
  <c r="D18" i="6"/>
  <c r="D19" i="6"/>
  <c r="D20" i="6"/>
  <c r="D21" i="6"/>
  <c r="D22" i="6"/>
  <c r="D23" i="6"/>
  <c r="D24" i="6"/>
  <c r="D25" i="6"/>
  <c r="D26" i="6"/>
  <c r="D28" i="6"/>
  <c r="D29" i="6"/>
  <c r="D30" i="6"/>
  <c r="D31" i="6"/>
  <c r="D32" i="6"/>
  <c r="D33" i="6"/>
  <c r="D34" i="6"/>
  <c r="D35" i="6"/>
  <c r="D36" i="6"/>
  <c r="D37" i="6"/>
  <c r="D38" i="6"/>
  <c r="D40" i="6"/>
  <c r="D4" i="6"/>
  <c r="D5" i="6"/>
  <c r="D6" i="6"/>
  <c r="D7" i="6"/>
  <c r="D8" i="6"/>
  <c r="D9" i="6"/>
  <c r="D10" i="6"/>
  <c r="D11" i="6"/>
  <c r="D12" i="6"/>
  <c r="D13" i="6"/>
  <c r="D14" i="6"/>
  <c r="D15" i="6"/>
  <c r="D42" i="6"/>
  <c r="C40" i="6"/>
  <c r="C15" i="6"/>
  <c r="C42" i="6"/>
  <c r="B40" i="6"/>
  <c r="B15" i="6"/>
  <c r="B42" i="6"/>
  <c r="B23" i="2"/>
  <c r="B16" i="3"/>
  <c r="C14" i="3"/>
  <c r="C16" i="3"/>
  <c r="D16" i="3"/>
  <c r="D13" i="3"/>
  <c r="E17" i="7"/>
  <c r="E19" i="7"/>
  <c r="J5" i="9"/>
  <c r="J4" i="9"/>
  <c r="D4" i="9"/>
  <c r="H4" i="9"/>
  <c r="B4" i="9"/>
  <c r="D5" i="3"/>
  <c r="E4" i="9"/>
  <c r="B4" i="5"/>
  <c r="C4" i="5"/>
  <c r="D4" i="5"/>
  <c r="D8" i="5"/>
  <c r="F4" i="9"/>
  <c r="G4" i="9"/>
  <c r="B5" i="2"/>
  <c r="D5" i="2"/>
  <c r="D7" i="2"/>
  <c r="I4" i="9"/>
  <c r="K4" i="9"/>
  <c r="D10" i="2"/>
  <c r="D23" i="2"/>
  <c r="B7" i="2"/>
  <c r="C31" i="1"/>
  <c r="D30" i="1"/>
  <c r="B31" i="1"/>
  <c r="E4" i="10"/>
  <c r="E5" i="10"/>
  <c r="E6" i="10"/>
  <c r="E7" i="10"/>
  <c r="E8" i="10"/>
  <c r="E9" i="10"/>
  <c r="C5" i="9"/>
  <c r="B8" i="5"/>
  <c r="B11" i="5"/>
  <c r="B21" i="5"/>
  <c r="B23" i="5"/>
  <c r="C8" i="5"/>
  <c r="C11" i="5"/>
  <c r="C21" i="5"/>
  <c r="C23" i="5"/>
  <c r="D11" i="5"/>
  <c r="D21" i="5"/>
  <c r="D23" i="5"/>
  <c r="C5" i="8"/>
  <c r="C4" i="8"/>
  <c r="B4" i="8"/>
  <c r="C7" i="8"/>
  <c r="B5" i="9"/>
  <c r="H5" i="9"/>
  <c r="D9" i="10"/>
  <c r="C9" i="10"/>
  <c r="C6" i="9"/>
  <c r="D31" i="1"/>
  <c r="D33" i="1"/>
  <c r="C33" i="1"/>
  <c r="B33" i="1"/>
  <c r="D28" i="1"/>
  <c r="D23" i="1"/>
  <c r="D22" i="1"/>
  <c r="D21" i="1"/>
  <c r="D20" i="1"/>
  <c r="D19" i="1"/>
  <c r="D18" i="1"/>
  <c r="D17" i="1"/>
  <c r="D16" i="1"/>
  <c r="D15" i="1"/>
  <c r="D14" i="1"/>
  <c r="D13" i="1"/>
  <c r="D12" i="1"/>
  <c r="D29" i="1"/>
  <c r="D5" i="9"/>
  <c r="G5" i="9"/>
  <c r="D14" i="3"/>
  <c r="E5" i="9"/>
  <c r="F5" i="9"/>
  <c r="I5" i="9"/>
  <c r="K5" i="9"/>
  <c r="K6" i="9"/>
  <c r="D6" i="9"/>
  <c r="B6" i="9"/>
  <c r="J6" i="9"/>
  <c r="I6" i="9"/>
  <c r="H6" i="9"/>
  <c r="G6" i="9"/>
  <c r="F6" i="9"/>
  <c r="E6" i="9"/>
</calcChain>
</file>

<file path=xl/sharedStrings.xml><?xml version="1.0" encoding="utf-8"?>
<sst xmlns="http://schemas.openxmlformats.org/spreadsheetml/2006/main" count="313" uniqueCount="183">
  <si>
    <t>HS budsjett</t>
  </si>
  <si>
    <t>Total</t>
  </si>
  <si>
    <t>Høst 13</t>
  </si>
  <si>
    <t>Vår 14</t>
  </si>
  <si>
    <t>Inntekter</t>
  </si>
  <si>
    <t>Egenandeler representasjon</t>
  </si>
  <si>
    <t>15,000.00</t>
  </si>
  <si>
    <t>Støtte</t>
  </si>
  <si>
    <t>Sponsor</t>
  </si>
  <si>
    <t>Renter</t>
  </si>
  <si>
    <t>Andre/uforutsette inntekter</t>
  </si>
  <si>
    <t>Sum</t>
  </si>
  <si>
    <t>Utgifter</t>
  </si>
  <si>
    <t>3,000.00</t>
  </si>
  <si>
    <t>Premier</t>
  </si>
  <si>
    <t>Bekledning</t>
  </si>
  <si>
    <t>Støtte til andre</t>
  </si>
  <si>
    <t>Støtte til pangKom</t>
  </si>
  <si>
    <t>1,000.00</t>
  </si>
  <si>
    <t>Støtte til Datakameratene</t>
  </si>
  <si>
    <t>Representasjon</t>
  </si>
  <si>
    <t>Styrevors</t>
  </si>
  <si>
    <t>Leie av lokaler</t>
  </si>
  <si>
    <t>Bankgebyrer</t>
  </si>
  <si>
    <t>Kompileringen</t>
  </si>
  <si>
    <t>Nye prosjekter</t>
  </si>
  <si>
    <t>30,000.00</t>
  </si>
  <si>
    <t>MVA til skatteetaten</t>
  </si>
  <si>
    <t>Andre/uforutsette utgifter</t>
  </si>
  <si>
    <t>Støtte til VelKom</t>
  </si>
  <si>
    <t>Komité-kickoff</t>
  </si>
  <si>
    <t>Resultat</t>
  </si>
  <si>
    <t>velKom budsjett</t>
  </si>
  <si>
    <t>Immball</t>
  </si>
  <si>
    <t>Leie av utstyr</t>
  </si>
  <si>
    <t>Rekvisita</t>
  </si>
  <si>
    <t>Trykksaker</t>
  </si>
  <si>
    <t>Fadderkickoff</t>
  </si>
  <si>
    <t>Grilling</t>
  </si>
  <si>
    <t>Kakedag på Mormors</t>
  </si>
  <si>
    <t>Transport</t>
  </si>
  <si>
    <t>Teambuilding</t>
  </si>
  <si>
    <t>dotKom budsjett</t>
  </si>
  <si>
    <t>Inntekt</t>
  </si>
  <si>
    <t>Pizzakonto inn</t>
  </si>
  <si>
    <t xml:space="preserve">Sum </t>
  </si>
  <si>
    <t>Pizzakonto ut</t>
  </si>
  <si>
    <t>Outsourcing</t>
  </si>
  <si>
    <t>Ekspandering</t>
  </si>
  <si>
    <t>7,000.00</t>
  </si>
  <si>
    <t>2,600.00</t>
  </si>
  <si>
    <t>Differanse</t>
  </si>
  <si>
    <t>TriKom Budsjett</t>
  </si>
  <si>
    <t>Kaffe</t>
  </si>
  <si>
    <t>Andre / Eventuelt</t>
  </si>
  <si>
    <t>fagKom budsjett</t>
  </si>
  <si>
    <t>Administrasjonsgebyr kurs</t>
  </si>
  <si>
    <t>Innbetaling bespisning</t>
  </si>
  <si>
    <t>Oslotur til bedrifter</t>
  </si>
  <si>
    <t>Gaver</t>
  </si>
  <si>
    <t>Bespisning kurs</t>
  </si>
  <si>
    <t>arrKom budsjett</t>
  </si>
  <si>
    <t>VelKom-støtte</t>
  </si>
  <si>
    <t>Åretur</t>
  </si>
  <si>
    <t>Blåtur</t>
  </si>
  <si>
    <t>Julebord</t>
  </si>
  <si>
    <t>Lazer-tag</t>
  </si>
  <si>
    <t>Ølsmaking</t>
  </si>
  <si>
    <t>Curling</t>
  </si>
  <si>
    <t>17. Mai Middag</t>
  </si>
  <si>
    <t>Tur Studenterhytta</t>
  </si>
  <si>
    <t>17.Mai Middag</t>
  </si>
  <si>
    <t>Transport-godtgjørelse</t>
  </si>
  <si>
    <t>Arrangør-godtgjørelse</t>
  </si>
  <si>
    <t>Juleverksted</t>
  </si>
  <si>
    <t>Nye Arrangement</t>
  </si>
  <si>
    <t>Studielånspils</t>
  </si>
  <si>
    <t>Efter-Åre fest</t>
  </si>
  <si>
    <t>X-fest</t>
  </si>
  <si>
    <t>Årbok</t>
  </si>
  <si>
    <t>Åregensere</t>
  </si>
  <si>
    <t>Onlinegenser</t>
  </si>
  <si>
    <t>Annonseinntekter</t>
  </si>
  <si>
    <t>Abonnementer</t>
  </si>
  <si>
    <t>Artikkelbudsjett</t>
  </si>
  <si>
    <t>Utsending til abonnenter</t>
  </si>
  <si>
    <t>bedkom budsjett</t>
  </si>
  <si>
    <t>Bedpresgebyr</t>
  </si>
  <si>
    <t>Samarbeidsavtalen</t>
  </si>
  <si>
    <t>Bespisning</t>
  </si>
  <si>
    <t>Plakater</t>
  </si>
  <si>
    <t>Bonger</t>
  </si>
  <si>
    <t>Buss</t>
  </si>
  <si>
    <t>Taxi</t>
  </si>
  <si>
    <t>T-skjorter</t>
  </si>
  <si>
    <t>Mineralvann</t>
  </si>
  <si>
    <t>Visittkort generelle</t>
  </si>
  <si>
    <t>Produktark</t>
  </si>
  <si>
    <t>Kjøp av Offline</t>
  </si>
  <si>
    <t>Roll-up</t>
  </si>
  <si>
    <t>FagKom: Kurs</t>
  </si>
  <si>
    <t>VelKom: Faddersponsing</t>
  </si>
  <si>
    <t>ProKom: Annonser I Offline</t>
  </si>
  <si>
    <t>Uforutsette</t>
  </si>
  <si>
    <t>Utstyr</t>
  </si>
  <si>
    <t>Totalbudsjetteringer</t>
  </si>
  <si>
    <t>Komite</t>
  </si>
  <si>
    <t>ArrKom</t>
  </si>
  <si>
    <t>BanKom</t>
  </si>
  <si>
    <t>BedKom</t>
  </si>
  <si>
    <t>DotKom</t>
  </si>
  <si>
    <t>FagKom</t>
  </si>
  <si>
    <t>HS</t>
  </si>
  <si>
    <t>ProKom</t>
  </si>
  <si>
    <t>velKom</t>
  </si>
  <si>
    <t>TriKom</t>
  </si>
  <si>
    <t>Utgift</t>
  </si>
  <si>
    <t>Sparing til jubileum</t>
  </si>
  <si>
    <t>BanKom budsjett</t>
  </si>
  <si>
    <t>Pizza på arbeidskveld</t>
  </si>
  <si>
    <t>Prokoms budsjett</t>
  </si>
  <si>
    <t>Offlines budsjett</t>
  </si>
  <si>
    <t>2)</t>
  </si>
  <si>
    <t>Offlineinntekter</t>
  </si>
  <si>
    <t>Trykkostnader</t>
  </si>
  <si>
    <t>Offlineutgifter</t>
  </si>
  <si>
    <t>Utstyr proKom</t>
  </si>
  <si>
    <t>1)</t>
  </si>
  <si>
    <t>8)</t>
  </si>
  <si>
    <t>Ant</t>
  </si>
  <si>
    <t>Pris per stk</t>
  </si>
  <si>
    <t>Totalt</t>
  </si>
  <si>
    <t>Kommentar</t>
  </si>
  <si>
    <t>Offlinestativer</t>
  </si>
  <si>
    <t>Litt usikker kilde, derav omtrentlig beløp</t>
  </si>
  <si>
    <t>Tegnebrett</t>
  </si>
  <si>
    <t>Arkivering av Offline</t>
  </si>
  <si>
    <t>Permer</t>
  </si>
  <si>
    <t>Vimeoabonnement</t>
  </si>
  <si>
    <t>Noe unøyaktig da valutakursen endrer seg</t>
  </si>
  <si>
    <t>Rammer</t>
  </si>
  <si>
    <t>4 utgaver, pluss 3 stk som vi mangler.</t>
  </si>
  <si>
    <t>SUM</t>
  </si>
  <si>
    <t>Etterbestilling av gensere (regner 400 per genser). Vi regner med å få betalt tilbake alle genserene.</t>
  </si>
  <si>
    <t>3)</t>
  </si>
  <si>
    <t>Vi ser for oss å variere mellom 28 og 32 sider. Snittprisen mellom 28 og 32 sider: 25408</t>
  </si>
  <si>
    <t>4)</t>
  </si>
  <si>
    <t>Vi regner 77kr for en utsending med én utgave.</t>
  </si>
  <si>
    <t>5)</t>
  </si>
  <si>
    <t>Ethvert overskudd vil gå til å øke opplaget.</t>
  </si>
  <si>
    <t>6)</t>
  </si>
  <si>
    <t>Vi regner 28000 i annonseinntekter per utgave</t>
  </si>
  <si>
    <t>7)</t>
  </si>
  <si>
    <t>Vi beregner 27kr for én utsendelse.</t>
  </si>
  <si>
    <t>Denne differansen utgjør teambuilding, uforutsette utgifter og utstyr</t>
  </si>
  <si>
    <t>9)</t>
  </si>
  <si>
    <t xml:space="preserve"> Vi regner å øke antall abonnenter med 2 i semesteret.</t>
  </si>
  <si>
    <t>MVA</t>
  </si>
  <si>
    <t>Merverdiavgift</t>
  </si>
  <si>
    <t>Utmatrikulering</t>
  </si>
  <si>
    <t xml:space="preserve">        Fra Hovedsponsor</t>
  </si>
  <si>
    <t>Salgsinntekter</t>
  </si>
  <si>
    <t>Diverse til Kontoret*</t>
  </si>
  <si>
    <t>Andre Arrangement</t>
  </si>
  <si>
    <t>Teambuilding**</t>
  </si>
  <si>
    <t>Utstyr / Kontorsparing***</t>
  </si>
  <si>
    <t>Salgsvarer</t>
  </si>
  <si>
    <t>GenFors</t>
  </si>
  <si>
    <t>17.mai frokost</t>
  </si>
  <si>
    <t>Vaffler</t>
  </si>
  <si>
    <t>*Freestuff (kopper, saft osv.)</t>
  </si>
  <si>
    <t>**Blir vi en til til våren?</t>
  </si>
  <si>
    <t>***For å holde kontoret vedlike</t>
  </si>
  <si>
    <t>Utsending av Offline til bedrifter</t>
  </si>
  <si>
    <t>Reboot</t>
  </si>
  <si>
    <t xml:space="preserve">Gaver </t>
  </si>
  <si>
    <t>Arrangement</t>
  </si>
  <si>
    <t>Sponsing</t>
  </si>
  <si>
    <t>Lazer-Tag</t>
  </si>
  <si>
    <t>Reboot/kickoff</t>
  </si>
  <si>
    <t>Nye arrangement</t>
  </si>
  <si>
    <t>Efter-åre fest</t>
  </si>
  <si>
    <t xml:space="preserve">Oslo-tur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</si>
</sst>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38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0"/>
      <color theme="1"/>
      <name val="Arial"/>
    </font>
    <font>
      <sz val="10"/>
      <color rgb="FF000000"/>
      <name val="Arial"/>
    </font>
    <font>
      <b/>
      <sz val="10"/>
      <color theme="1"/>
      <name val="Arial"/>
    </font>
    <font>
      <b/>
      <sz val="10"/>
      <color rgb="FF000000"/>
      <name val="Arial"/>
    </font>
    <font>
      <b/>
      <sz val="10"/>
      <color rgb="FF006100"/>
      <name val="Arial"/>
    </font>
    <font>
      <sz val="10"/>
      <color rgb="FF006100"/>
      <name val="Arial"/>
    </font>
    <font>
      <b/>
      <sz val="10"/>
      <color rgb="FF1F497D"/>
      <name val="Calibri"/>
      <scheme val="minor"/>
    </font>
    <font>
      <sz val="10"/>
      <color rgb="FF000000"/>
      <name val="Calibri"/>
      <scheme val="minor"/>
    </font>
    <font>
      <b/>
      <sz val="10"/>
      <color rgb="FF000000"/>
      <name val="Calibri"/>
      <scheme val="minor"/>
    </font>
    <font>
      <sz val="10"/>
      <color rgb="FF006100"/>
      <name val="Calibri"/>
      <scheme val="minor"/>
    </font>
    <font>
      <b/>
      <sz val="10"/>
      <color rgb="FF006100"/>
      <name val="Calibri"/>
      <scheme val="minor"/>
    </font>
    <font>
      <sz val="10"/>
      <color theme="1"/>
      <name val="Liberation Sans"/>
    </font>
    <font>
      <b/>
      <sz val="10"/>
      <color theme="1"/>
      <name val="Liberation Sans"/>
    </font>
    <font>
      <b/>
      <sz val="10"/>
      <color rgb="FF000000"/>
      <name val="Liberation Sans"/>
    </font>
    <font>
      <sz val="10"/>
      <color rgb="FF000000"/>
      <name val="Calibri"/>
    </font>
    <font>
      <b/>
      <sz val="10"/>
      <color rgb="FF006100"/>
      <name val="Calibri"/>
    </font>
    <font>
      <sz val="10"/>
      <color rgb="FF006100"/>
      <name val="Calibri"/>
    </font>
    <font>
      <b/>
      <sz val="10"/>
      <color rgb="FF000000"/>
      <name val="Calibri"/>
    </font>
    <font>
      <b/>
      <sz val="10"/>
      <name val="Arial"/>
      <family val="2"/>
    </font>
    <font>
      <sz val="10"/>
      <name val="Arial"/>
      <family val="2"/>
    </font>
    <font>
      <b/>
      <sz val="11"/>
      <color rgb="FF006100"/>
      <name val="Calibri"/>
      <family val="2"/>
      <scheme val="minor"/>
    </font>
    <font>
      <b/>
      <sz val="11"/>
      <color rgb="FF1F497D"/>
      <name val="Calibri"/>
      <family val="2"/>
      <charset val="1"/>
    </font>
    <font>
      <b/>
      <sz val="11"/>
      <color rgb="FF000000"/>
      <name val="Calibri"/>
      <family val="2"/>
      <charset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6100"/>
      <name val="Calibri"/>
      <family val="2"/>
      <charset val="1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rgb="FF000000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ck">
        <color rgb="FF95B3D7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2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57">
    <xf numFmtId="0" fontId="0" fillId="0" borderId="0" xfId="0"/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3" fillId="5" borderId="2" xfId="0" applyFont="1" applyFill="1" applyBorder="1" applyAlignment="1">
      <alignment horizontal="left" wrapText="1"/>
    </xf>
    <xf numFmtId="0" fontId="13" fillId="5" borderId="0" xfId="0" applyFont="1" applyFill="1" applyAlignment="1">
      <alignment horizontal="left" wrapText="1"/>
    </xf>
    <xf numFmtId="0" fontId="13" fillId="5" borderId="2" xfId="0" applyFont="1" applyFill="1" applyBorder="1" applyAlignment="1">
      <alignment horizontal="right" wrapText="1"/>
    </xf>
    <xf numFmtId="0" fontId="13" fillId="5" borderId="0" xfId="0" applyFont="1" applyFill="1" applyAlignment="1">
      <alignment horizontal="right" wrapText="1"/>
    </xf>
    <xf numFmtId="0" fontId="11" fillId="0" borderId="5" xfId="0" applyFont="1" applyBorder="1" applyAlignment="1">
      <alignment horizontal="left" wrapText="1"/>
    </xf>
    <xf numFmtId="0" fontId="13" fillId="5" borderId="3" xfId="0" applyFont="1" applyFill="1" applyBorder="1" applyAlignment="1">
      <alignment horizontal="right" wrapText="1"/>
    </xf>
    <xf numFmtId="0" fontId="13" fillId="5" borderId="5" xfId="0" applyFont="1" applyFill="1" applyBorder="1" applyAlignment="1">
      <alignment horizontal="right" wrapText="1"/>
    </xf>
    <xf numFmtId="0" fontId="6" fillId="0" borderId="0" xfId="0" applyFont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6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9" fillId="5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8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18" fillId="0" borderId="6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4" fontId="1" fillId="2" borderId="12" xfId="1" applyNumberFormat="1" applyBorder="1"/>
    <xf numFmtId="4" fontId="1" fillId="2" borderId="14" xfId="1" applyNumberFormat="1" applyBorder="1"/>
    <xf numFmtId="4" fontId="1" fillId="2" borderId="0" xfId="1" applyNumberFormat="1"/>
    <xf numFmtId="0" fontId="0" fillId="0" borderId="15" xfId="0" applyBorder="1"/>
    <xf numFmtId="4" fontId="1" fillId="2" borderId="16" xfId="1" applyNumberFormat="1" applyBorder="1"/>
    <xf numFmtId="0" fontId="22" fillId="0" borderId="0" xfId="0" applyFont="1"/>
    <xf numFmtId="0" fontId="23" fillId="0" borderId="0" xfId="0" applyFont="1"/>
    <xf numFmtId="0" fontId="22" fillId="0" borderId="17" xfId="0" applyFont="1" applyBorder="1"/>
    <xf numFmtId="4" fontId="1" fillId="2" borderId="15" xfId="1" applyNumberFormat="1" applyBorder="1"/>
    <xf numFmtId="0" fontId="26" fillId="0" borderId="0" xfId="0" applyFont="1"/>
    <xf numFmtId="4" fontId="3" fillId="4" borderId="0" xfId="3" applyNumberFormat="1" applyBorder="1" applyAlignment="1" applyProtection="1"/>
    <xf numFmtId="4" fontId="2" fillId="3" borderId="0" xfId="2" applyNumberFormat="1" applyBorder="1" applyAlignment="1" applyProtection="1"/>
    <xf numFmtId="4" fontId="2" fillId="3" borderId="3" xfId="2" applyNumberFormat="1" applyBorder="1" applyAlignment="1">
      <alignment horizontal="right" wrapText="1"/>
    </xf>
    <xf numFmtId="4" fontId="1" fillId="2" borderId="0" xfId="1" applyNumberFormat="1" applyBorder="1" applyAlignment="1" applyProtection="1"/>
    <xf numFmtId="2" fontId="13" fillId="5" borderId="3" xfId="0" applyNumberFormat="1" applyFont="1" applyFill="1" applyBorder="1" applyAlignment="1">
      <alignment horizontal="right" wrapText="1"/>
    </xf>
    <xf numFmtId="164" fontId="1" fillId="2" borderId="0" xfId="1" applyNumberFormat="1" applyBorder="1" applyAlignment="1" applyProtection="1"/>
    <xf numFmtId="4" fontId="1" fillId="2" borderId="0" xfId="1" applyNumberFormat="1" applyBorder="1"/>
    <xf numFmtId="0" fontId="25" fillId="0" borderId="0" xfId="0" applyFont="1" applyAlignment="1" applyProtection="1"/>
    <xf numFmtId="0" fontId="3" fillId="2" borderId="2" xfId="1" applyFont="1" applyFill="1" applyBorder="1" applyAlignment="1" applyProtection="1"/>
    <xf numFmtId="0" fontId="3" fillId="2" borderId="0" xfId="1" applyFont="1" applyFill="1" applyBorder="1" applyAlignment="1" applyProtection="1"/>
    <xf numFmtId="0" fontId="26" fillId="0" borderId="15" xfId="0" applyFont="1" applyBorder="1"/>
    <xf numFmtId="0" fontId="26" fillId="0" borderId="18" xfId="0" applyFont="1" applyBorder="1"/>
    <xf numFmtId="4" fontId="1" fillId="2" borderId="2" xfId="1" applyNumberFormat="1" applyBorder="1" applyAlignment="1" applyProtection="1"/>
    <xf numFmtId="4" fontId="1" fillId="2" borderId="1" xfId="1" applyNumberFormat="1" applyBorder="1" applyAlignment="1" applyProtection="1"/>
    <xf numFmtId="0" fontId="29" fillId="0" borderId="19" xfId="0" applyFont="1" applyBorder="1"/>
    <xf numFmtId="0" fontId="29" fillId="0" borderId="0" xfId="0" applyFont="1"/>
    <xf numFmtId="0" fontId="30" fillId="0" borderId="0" xfId="0" applyFont="1"/>
    <xf numFmtId="0" fontId="31" fillId="0" borderId="0" xfId="0" applyFont="1"/>
    <xf numFmtId="4" fontId="32" fillId="6" borderId="12" xfId="0" applyNumberFormat="1" applyFont="1" applyFill="1" applyBorder="1"/>
    <xf numFmtId="4" fontId="32" fillId="6" borderId="20" xfId="0" applyNumberFormat="1" applyFont="1" applyFill="1" applyBorder="1"/>
    <xf numFmtId="0" fontId="33" fillId="0" borderId="0" xfId="0" applyFont="1"/>
    <xf numFmtId="4" fontId="32" fillId="6" borderId="14" xfId="0" applyNumberFormat="1" applyFont="1" applyFill="1" applyBorder="1"/>
    <xf numFmtId="4" fontId="32" fillId="6" borderId="21" xfId="0" applyNumberFormat="1" applyFont="1" applyFill="1" applyBorder="1"/>
    <xf numFmtId="0" fontId="30" fillId="0" borderId="15" xfId="0" applyFont="1" applyBorder="1"/>
    <xf numFmtId="4" fontId="32" fillId="6" borderId="16" xfId="0" applyNumberFormat="1" applyFont="1" applyFill="1" applyBorder="1"/>
    <xf numFmtId="4" fontId="32" fillId="6" borderId="15" xfId="0" applyNumberFormat="1" applyFont="1" applyFill="1" applyBorder="1"/>
    <xf numFmtId="0" fontId="30" fillId="0" borderId="17" xfId="0" applyFont="1" applyBorder="1"/>
    <xf numFmtId="4" fontId="24" fillId="6" borderId="22" xfId="0" applyNumberFormat="1" applyFont="1" applyFill="1" applyBorder="1"/>
    <xf numFmtId="4" fontId="24" fillId="6" borderId="23" xfId="0" applyNumberFormat="1" applyFont="1" applyFill="1" applyBorder="1"/>
    <xf numFmtId="0" fontId="31" fillId="0" borderId="15" xfId="0" applyFont="1" applyBorder="1"/>
    <xf numFmtId="0" fontId="31" fillId="0" borderId="18" xfId="0" applyFont="1" applyBorder="1"/>
    <xf numFmtId="4" fontId="24" fillId="6" borderId="18" xfId="0" applyNumberFormat="1" applyFont="1" applyFill="1" applyBorder="1"/>
    <xf numFmtId="0" fontId="34" fillId="0" borderId="0" xfId="0" applyFont="1"/>
    <xf numFmtId="0" fontId="34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4" fillId="0" borderId="13" xfId="0" applyFont="1" applyBorder="1"/>
    <xf numFmtId="0" fontId="30" fillId="0" borderId="13" xfId="0" applyFont="1" applyBorder="1"/>
    <xf numFmtId="0" fontId="34" fillId="0" borderId="13" xfId="0" applyFont="1" applyBorder="1" applyAlignment="1">
      <alignment horizontal="center"/>
    </xf>
    <xf numFmtId="0" fontId="22" fillId="0" borderId="25" xfId="0" applyFont="1" applyBorder="1"/>
    <xf numFmtId="0" fontId="23" fillId="0" borderId="26" xfId="0" applyFont="1" applyBorder="1"/>
    <xf numFmtId="0" fontId="30" fillId="0" borderId="26" xfId="0" applyFont="1" applyBorder="1"/>
    <xf numFmtId="0" fontId="1" fillId="2" borderId="0" xfId="1"/>
    <xf numFmtId="0" fontId="1" fillId="2" borderId="14" xfId="1" applyBorder="1"/>
    <xf numFmtId="4" fontId="1" fillId="2" borderId="27" xfId="1" applyNumberFormat="1" applyBorder="1"/>
    <xf numFmtId="0" fontId="1" fillId="2" borderId="28" xfId="1" applyBorder="1"/>
    <xf numFmtId="4" fontId="1" fillId="2" borderId="24" xfId="1" applyNumberFormat="1" applyBorder="1"/>
    <xf numFmtId="0" fontId="31" fillId="0" borderId="29" xfId="0" applyFont="1" applyBorder="1"/>
    <xf numFmtId="0" fontId="22" fillId="0" borderId="30" xfId="0" applyFont="1" applyBorder="1"/>
    <xf numFmtId="0" fontId="0" fillId="0" borderId="29" xfId="0" applyBorder="1"/>
    <xf numFmtId="0" fontId="0" fillId="0" borderId="18" xfId="0" applyBorder="1"/>
    <xf numFmtId="0" fontId="22" fillId="0" borderId="31" xfId="0" applyFont="1" applyBorder="1"/>
    <xf numFmtId="0" fontId="30" fillId="0" borderId="31" xfId="0" applyFont="1" applyBorder="1"/>
    <xf numFmtId="4" fontId="1" fillId="2" borderId="28" xfId="1" applyNumberFormat="1" applyBorder="1"/>
    <xf numFmtId="4" fontId="1" fillId="2" borderId="31" xfId="1" applyNumberFormat="1" applyBorder="1"/>
    <xf numFmtId="0" fontId="35" fillId="2" borderId="28" xfId="1" applyFont="1" applyBorder="1"/>
    <xf numFmtId="0" fontId="35" fillId="2" borderId="12" xfId="1" applyFont="1" applyBorder="1"/>
    <xf numFmtId="0" fontId="1" fillId="2" borderId="2" xfId="1" applyBorder="1" applyAlignment="1">
      <alignment horizontal="center" vertical="center" wrapText="1"/>
    </xf>
    <xf numFmtId="4" fontId="1" fillId="2" borderId="2" xfId="1" applyNumberFormat="1" applyBorder="1" applyAlignment="1">
      <alignment horizontal="right" vertical="center" wrapText="1"/>
    </xf>
    <xf numFmtId="0" fontId="1" fillId="2" borderId="2" xfId="1" applyBorder="1" applyAlignment="1">
      <alignment horizontal="right" vertical="center" wrapText="1"/>
    </xf>
    <xf numFmtId="4" fontId="1" fillId="2" borderId="2" xfId="1" applyNumberFormat="1" applyBorder="1" applyAlignment="1">
      <alignment horizontal="right" wrapText="1"/>
    </xf>
    <xf numFmtId="4" fontId="1" fillId="2" borderId="3" xfId="1" applyNumberFormat="1" applyBorder="1" applyAlignment="1">
      <alignment horizontal="right" wrapText="1"/>
    </xf>
    <xf numFmtId="0" fontId="1" fillId="2" borderId="1" xfId="1" applyBorder="1" applyAlignment="1">
      <alignment horizontal="left" wrapText="1"/>
    </xf>
    <xf numFmtId="0" fontId="1" fillId="2" borderId="2" xfId="1" applyBorder="1" applyAlignment="1">
      <alignment horizontal="left" wrapText="1"/>
    </xf>
    <xf numFmtId="0" fontId="1" fillId="2" borderId="2" xfId="1" applyBorder="1" applyAlignment="1">
      <alignment horizontal="right" wrapText="1"/>
    </xf>
    <xf numFmtId="4" fontId="1" fillId="2" borderId="9" xfId="1" applyNumberFormat="1" applyBorder="1" applyAlignment="1">
      <alignment horizontal="right" wrapText="1"/>
    </xf>
    <xf numFmtId="0" fontId="1" fillId="2" borderId="3" xfId="1" applyBorder="1" applyAlignment="1">
      <alignment horizontal="left" wrapText="1"/>
    </xf>
    <xf numFmtId="2" fontId="1" fillId="2" borderId="2" xfId="1" applyNumberFormat="1" applyBorder="1" applyAlignment="1">
      <alignment horizontal="right" wrapText="1"/>
    </xf>
    <xf numFmtId="2" fontId="20" fillId="5" borderId="2" xfId="0" applyNumberFormat="1" applyFont="1" applyFill="1" applyBorder="1" applyAlignment="1">
      <alignment horizontal="right" vertical="center" wrapText="1"/>
    </xf>
    <xf numFmtId="2" fontId="20" fillId="5" borderId="2" xfId="0" applyNumberFormat="1" applyFont="1" applyFill="1" applyBorder="1" applyAlignment="1">
      <alignment horizontal="right" wrapText="1"/>
    </xf>
    <xf numFmtId="2" fontId="20" fillId="5" borderId="9" xfId="0" applyNumberFormat="1" applyFont="1" applyFill="1" applyBorder="1" applyAlignment="1">
      <alignment horizontal="right" wrapText="1"/>
    </xf>
    <xf numFmtId="2" fontId="19" fillId="5" borderId="3" xfId="0" applyNumberFormat="1" applyFont="1" applyFill="1" applyBorder="1" applyAlignment="1">
      <alignment horizontal="right" wrapText="1"/>
    </xf>
    <xf numFmtId="2" fontId="20" fillId="5" borderId="1" xfId="0" applyNumberFormat="1" applyFont="1" applyFill="1" applyBorder="1" applyAlignment="1">
      <alignment horizontal="left" wrapText="1"/>
    </xf>
    <xf numFmtId="2" fontId="20" fillId="5" borderId="2" xfId="0" applyNumberFormat="1" applyFont="1" applyFill="1" applyBorder="1" applyAlignment="1">
      <alignment horizontal="left" wrapText="1"/>
    </xf>
    <xf numFmtId="2" fontId="20" fillId="5" borderId="3" xfId="0" applyNumberFormat="1" applyFont="1" applyFill="1" applyBorder="1" applyAlignment="1">
      <alignment horizontal="left" wrapText="1"/>
    </xf>
    <xf numFmtId="2" fontId="8" fillId="5" borderId="1" xfId="0" applyNumberFormat="1" applyFont="1" applyFill="1" applyBorder="1" applyAlignment="1">
      <alignment horizontal="center" vertical="center" wrapText="1"/>
    </xf>
    <xf numFmtId="2" fontId="9" fillId="5" borderId="2" xfId="0" applyNumberFormat="1" applyFont="1" applyFill="1" applyBorder="1" applyAlignment="1">
      <alignment horizontal="right" wrapText="1"/>
    </xf>
    <xf numFmtId="2" fontId="8" fillId="5" borderId="3" xfId="0" applyNumberFormat="1" applyFont="1" applyFill="1" applyBorder="1" applyAlignment="1">
      <alignment horizontal="right" wrapText="1"/>
    </xf>
    <xf numFmtId="2" fontId="9" fillId="5" borderId="3" xfId="0" applyNumberFormat="1" applyFont="1" applyFill="1" applyBorder="1" applyAlignment="1">
      <alignment horizontal="right" wrapText="1"/>
    </xf>
    <xf numFmtId="2" fontId="9" fillId="5" borderId="2" xfId="0" applyNumberFormat="1" applyFont="1" applyFill="1" applyBorder="1" applyAlignment="1">
      <alignment horizontal="left" wrapText="1"/>
    </xf>
    <xf numFmtId="0" fontId="17" fillId="0" borderId="7" xfId="0" applyFont="1" applyBorder="1" applyAlignment="1">
      <alignment horizontal="left" vertical="center" wrapText="1"/>
    </xf>
    <xf numFmtId="0" fontId="1" fillId="2" borderId="9" xfId="1" applyBorder="1" applyAlignment="1">
      <alignment horizontal="right" vertical="center" wrapText="1"/>
    </xf>
    <xf numFmtId="0" fontId="1" fillId="2" borderId="3" xfId="1" applyBorder="1" applyAlignment="1">
      <alignment horizontal="right" wrapText="1"/>
    </xf>
    <xf numFmtId="0" fontId="1" fillId="2" borderId="1" xfId="1" applyBorder="1" applyAlignment="1">
      <alignment horizontal="right" wrapText="1"/>
    </xf>
    <xf numFmtId="0" fontId="1" fillId="2" borderId="5" xfId="1" applyBorder="1" applyAlignment="1">
      <alignment horizontal="left" wrapText="1"/>
    </xf>
    <xf numFmtId="0" fontId="1" fillId="2" borderId="0" xfId="1" applyAlignment="1">
      <alignment horizontal="left" wrapText="1"/>
    </xf>
    <xf numFmtId="0" fontId="1" fillId="2" borderId="0" xfId="1" applyAlignment="1">
      <alignment horizontal="right" wrapText="1"/>
    </xf>
    <xf numFmtId="0" fontId="1" fillId="2" borderId="0" xfId="1" applyAlignment="1">
      <alignment horizontal="right" vertical="center" wrapText="1"/>
    </xf>
    <xf numFmtId="0" fontId="1" fillId="2" borderId="5" xfId="1" applyBorder="1" applyAlignment="1">
      <alignment horizontal="right" wrapText="1"/>
    </xf>
    <xf numFmtId="2" fontId="0" fillId="0" borderId="0" xfId="0" applyNumberFormat="1"/>
    <xf numFmtId="4" fontId="1" fillId="2" borderId="20" xfId="1" applyNumberFormat="1" applyBorder="1"/>
    <xf numFmtId="4" fontId="1" fillId="2" borderId="21" xfId="1" applyNumberFormat="1" applyBorder="1"/>
    <xf numFmtId="4" fontId="1" fillId="2" borderId="18" xfId="1" applyNumberFormat="1" applyBorder="1"/>
    <xf numFmtId="2" fontId="13" fillId="5" borderId="2" xfId="0" applyNumberFormat="1" applyFont="1" applyFill="1" applyBorder="1" applyAlignment="1">
      <alignment horizontal="right" wrapText="1"/>
    </xf>
    <xf numFmtId="2" fontId="14" fillId="5" borderId="1" xfId="0" applyNumberFormat="1" applyFont="1" applyFill="1" applyBorder="1" applyAlignment="1">
      <alignment horizontal="right" wrapText="1"/>
    </xf>
    <xf numFmtId="2" fontId="13" fillId="5" borderId="3" xfId="0" applyNumberFormat="1" applyFont="1" applyFill="1" applyBorder="1" applyAlignment="1">
      <alignment horizontal="left" wrapText="1"/>
    </xf>
    <xf numFmtId="2" fontId="14" fillId="5" borderId="3" xfId="0" applyNumberFormat="1" applyFont="1" applyFill="1" applyBorder="1" applyAlignment="1">
      <alignment horizontal="right" wrapText="1"/>
    </xf>
    <xf numFmtId="2" fontId="1" fillId="2" borderId="32" xfId="1" applyNumberFormat="1" applyBorder="1"/>
    <xf numFmtId="2" fontId="1" fillId="2" borderId="13" xfId="1" applyNumberFormat="1" applyBorder="1"/>
    <xf numFmtId="2" fontId="1" fillId="2" borderId="20" xfId="1" applyNumberFormat="1" applyBorder="1"/>
    <xf numFmtId="2" fontId="1" fillId="2" borderId="33" xfId="1" applyNumberFormat="1" applyBorder="1"/>
    <xf numFmtId="2" fontId="1" fillId="2" borderId="0" xfId="1" applyNumberFormat="1" applyBorder="1"/>
    <xf numFmtId="2" fontId="1" fillId="2" borderId="21" xfId="1" applyNumberFormat="1" applyBorder="1"/>
    <xf numFmtId="0" fontId="0" fillId="0" borderId="33" xfId="0" applyBorder="1"/>
    <xf numFmtId="0" fontId="0" fillId="0" borderId="0" xfId="0" applyBorder="1"/>
    <xf numFmtId="0" fontId="0" fillId="0" borderId="21" xfId="0" applyBorder="1"/>
    <xf numFmtId="2" fontId="1" fillId="2" borderId="29" xfId="1" applyNumberFormat="1" applyBorder="1"/>
    <xf numFmtId="2" fontId="1" fillId="2" borderId="15" xfId="1" applyNumberFormat="1" applyBorder="1"/>
    <xf numFmtId="2" fontId="1" fillId="2" borderId="18" xfId="1" applyNumberFormat="1" applyBorder="1"/>
    <xf numFmtId="0" fontId="37" fillId="0" borderId="0" xfId="0" applyFont="1"/>
    <xf numFmtId="0" fontId="25" fillId="0" borderId="19" xfId="0" applyFont="1" applyBorder="1" applyAlignment="1" applyProtection="1">
      <alignment horizontal="center"/>
    </xf>
  </cellXfs>
  <cellStyles count="32">
    <cellStyle name="Bad" xfId="2" builtinId="27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Good" xfId="1" builtinId="26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eutral" xfId="3" builtinId="2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J26" sqref="J26"/>
    </sheetView>
  </sheetViews>
  <sheetFormatPr baseColWidth="10" defaultRowHeight="15" x14ac:dyDescent="0"/>
  <cols>
    <col min="1" max="1" width="22.33203125" bestFit="1" customWidth="1"/>
    <col min="2" max="2" width="10.33203125" bestFit="1" customWidth="1"/>
    <col min="3" max="3" width="9.83203125" bestFit="1" customWidth="1"/>
    <col min="4" max="4" width="10.33203125" bestFit="1" customWidth="1"/>
    <col min="5" max="5" width="2.1640625" customWidth="1"/>
    <col min="6" max="6" width="12.33203125" customWidth="1"/>
  </cols>
  <sheetData>
    <row r="1" spans="1:11">
      <c r="A1" s="60" t="s">
        <v>61</v>
      </c>
      <c r="B1" s="102" t="s">
        <v>2</v>
      </c>
      <c r="C1" s="102" t="s">
        <v>3</v>
      </c>
      <c r="D1" s="102" t="s">
        <v>1</v>
      </c>
      <c r="E1" s="61"/>
      <c r="F1" s="61"/>
      <c r="G1" s="61"/>
      <c r="H1" s="61"/>
      <c r="I1" s="61"/>
      <c r="J1" s="61"/>
      <c r="K1" s="61"/>
    </row>
    <row r="2" spans="1:11">
      <c r="A2" s="61"/>
      <c r="B2" s="101"/>
      <c r="C2" s="91"/>
      <c r="D2" s="89"/>
      <c r="E2" s="61"/>
      <c r="F2" s="61"/>
      <c r="G2" s="61"/>
      <c r="H2" s="61"/>
      <c r="I2" s="61"/>
      <c r="J2" s="61"/>
      <c r="K2" s="61"/>
    </row>
    <row r="3" spans="1:11">
      <c r="A3" s="93" t="s">
        <v>43</v>
      </c>
      <c r="B3" s="39"/>
      <c r="C3" s="43"/>
      <c r="D3" s="39"/>
      <c r="E3" s="61"/>
      <c r="F3" s="61"/>
      <c r="G3" s="61"/>
      <c r="H3" s="61"/>
      <c r="I3" s="61"/>
      <c r="J3" s="61"/>
      <c r="K3" s="61"/>
    </row>
    <row r="4" spans="1:11">
      <c r="A4" s="61" t="s">
        <v>33</v>
      </c>
      <c r="B4" s="36">
        <v>70000</v>
      </c>
      <c r="C4" s="37"/>
      <c r="D4" s="35">
        <f>B4+C4</f>
        <v>70000</v>
      </c>
      <c r="E4" s="61"/>
      <c r="F4" s="62" t="s">
        <v>176</v>
      </c>
      <c r="G4" s="62" t="s">
        <v>177</v>
      </c>
      <c r="H4" s="61"/>
      <c r="I4" s="61"/>
      <c r="J4" s="61"/>
      <c r="K4" s="61"/>
    </row>
    <row r="5" spans="1:11">
      <c r="A5" s="61" t="s">
        <v>62</v>
      </c>
      <c r="B5" s="36">
        <v>10000</v>
      </c>
      <c r="C5" s="51"/>
      <c r="D5" s="35">
        <f t="shared" ref="D5:D14" si="0">B5+C5</f>
        <v>10000</v>
      </c>
      <c r="E5" s="61"/>
      <c r="F5" s="61" t="s">
        <v>33</v>
      </c>
      <c r="G5" s="61">
        <v>20000</v>
      </c>
      <c r="H5" s="61"/>
      <c r="I5" s="61"/>
      <c r="J5" s="61"/>
      <c r="K5" s="61"/>
    </row>
    <row r="6" spans="1:11">
      <c r="A6" s="61" t="s">
        <v>63</v>
      </c>
      <c r="B6" s="36">
        <v>100000</v>
      </c>
      <c r="C6" s="51"/>
      <c r="D6" s="35">
        <f t="shared" si="0"/>
        <v>100000</v>
      </c>
      <c r="E6" s="61"/>
      <c r="F6" s="61" t="s">
        <v>63</v>
      </c>
      <c r="G6" s="61">
        <v>10000</v>
      </c>
      <c r="H6" s="61"/>
      <c r="I6" s="61"/>
      <c r="J6" s="61"/>
      <c r="K6" s="61"/>
    </row>
    <row r="7" spans="1:11">
      <c r="A7" s="61" t="s">
        <v>64</v>
      </c>
      <c r="B7" s="36">
        <v>4000</v>
      </c>
      <c r="C7" s="51"/>
      <c r="D7" s="35">
        <f t="shared" si="0"/>
        <v>4000</v>
      </c>
      <c r="E7" s="61"/>
      <c r="F7" s="61" t="s">
        <v>64</v>
      </c>
      <c r="G7" s="61">
        <v>4000</v>
      </c>
      <c r="H7" s="61"/>
      <c r="I7" s="61"/>
      <c r="J7" s="61"/>
      <c r="K7" s="61"/>
    </row>
    <row r="8" spans="1:11">
      <c r="A8" s="61" t="s">
        <v>65</v>
      </c>
      <c r="B8" s="36">
        <v>30000</v>
      </c>
      <c r="C8" s="51"/>
      <c r="D8" s="35">
        <f t="shared" si="0"/>
        <v>30000</v>
      </c>
      <c r="E8" s="61"/>
      <c r="F8" s="61" t="s">
        <v>65</v>
      </c>
      <c r="G8" s="61">
        <v>10000</v>
      </c>
      <c r="H8" s="61"/>
      <c r="I8" s="61"/>
      <c r="J8" s="61"/>
      <c r="K8" s="61"/>
    </row>
    <row r="9" spans="1:11">
      <c r="A9" s="61" t="s">
        <v>66</v>
      </c>
      <c r="B9" s="36">
        <v>4320</v>
      </c>
      <c r="C9" s="51">
        <v>4320</v>
      </c>
      <c r="D9" s="35">
        <f t="shared" si="0"/>
        <v>8640</v>
      </c>
      <c r="E9" s="61"/>
      <c r="F9" s="61" t="s">
        <v>178</v>
      </c>
      <c r="G9" s="61">
        <v>4800</v>
      </c>
      <c r="H9" s="61"/>
      <c r="I9" s="61"/>
      <c r="J9" s="61"/>
      <c r="K9" s="61"/>
    </row>
    <row r="10" spans="1:11">
      <c r="A10" s="61" t="s">
        <v>67</v>
      </c>
      <c r="B10" s="36">
        <v>2500</v>
      </c>
      <c r="C10" s="51">
        <v>2500</v>
      </c>
      <c r="D10" s="35">
        <f t="shared" si="0"/>
        <v>5000</v>
      </c>
      <c r="E10" s="61"/>
      <c r="F10" s="61" t="s">
        <v>67</v>
      </c>
      <c r="G10" s="61">
        <v>5000</v>
      </c>
      <c r="H10" s="61"/>
      <c r="I10" s="61"/>
      <c r="J10" s="61"/>
      <c r="K10" s="61"/>
    </row>
    <row r="11" spans="1:11">
      <c r="A11" s="61" t="s">
        <v>68</v>
      </c>
      <c r="B11" s="36"/>
      <c r="C11" s="51">
        <v>5000</v>
      </c>
      <c r="D11" s="35">
        <f t="shared" si="0"/>
        <v>5000</v>
      </c>
      <c r="E11" s="61"/>
      <c r="F11" s="61" t="s">
        <v>179</v>
      </c>
      <c r="G11" s="61">
        <v>1000</v>
      </c>
      <c r="H11" s="61"/>
      <c r="I11" s="61"/>
      <c r="J11" s="61"/>
      <c r="K11" s="61"/>
    </row>
    <row r="12" spans="1:11">
      <c r="A12" s="61" t="s">
        <v>69</v>
      </c>
      <c r="B12" s="36"/>
      <c r="C12" s="51">
        <v>27000</v>
      </c>
      <c r="D12" s="35">
        <f t="shared" si="0"/>
        <v>27000</v>
      </c>
      <c r="E12" s="61"/>
      <c r="F12" s="61" t="s">
        <v>74</v>
      </c>
      <c r="G12" s="61">
        <v>500</v>
      </c>
      <c r="H12" s="61"/>
      <c r="I12" s="61"/>
      <c r="J12" s="61"/>
      <c r="K12" s="61"/>
    </row>
    <row r="13" spans="1:11">
      <c r="A13" s="61" t="s">
        <v>70</v>
      </c>
      <c r="B13" s="36"/>
      <c r="C13" s="51">
        <v>10000</v>
      </c>
      <c r="D13" s="35">
        <f t="shared" si="0"/>
        <v>10000</v>
      </c>
      <c r="E13" s="61"/>
      <c r="F13" s="61" t="s">
        <v>180</v>
      </c>
      <c r="G13" s="61">
        <v>7000</v>
      </c>
      <c r="H13" s="61"/>
      <c r="I13" s="61"/>
      <c r="J13" s="61"/>
      <c r="K13" s="61"/>
    </row>
    <row r="14" spans="1:11">
      <c r="A14" s="98" t="s">
        <v>10</v>
      </c>
      <c r="B14" s="99">
        <v>500</v>
      </c>
      <c r="C14" s="100">
        <v>500</v>
      </c>
      <c r="D14" s="35">
        <f t="shared" si="0"/>
        <v>1000</v>
      </c>
      <c r="E14" s="61"/>
      <c r="F14" s="61" t="s">
        <v>76</v>
      </c>
      <c r="G14" s="61">
        <v>1000</v>
      </c>
      <c r="H14" s="61"/>
      <c r="I14" s="61"/>
      <c r="J14" s="61"/>
      <c r="K14" s="61"/>
    </row>
    <row r="15" spans="1:11">
      <c r="A15" s="97" t="s">
        <v>11</v>
      </c>
      <c r="B15" s="99">
        <f>SUM(B4:B14)</f>
        <v>221320</v>
      </c>
      <c r="C15" s="100">
        <f>SUM(C4:C14)</f>
        <v>49320</v>
      </c>
      <c r="D15" s="99">
        <f>SUM(D4:D14)</f>
        <v>270640</v>
      </c>
      <c r="E15" s="61"/>
      <c r="F15" s="61" t="s">
        <v>181</v>
      </c>
      <c r="G15" s="61">
        <v>1000</v>
      </c>
      <c r="H15" s="61"/>
      <c r="I15" s="61"/>
      <c r="J15" s="61"/>
      <c r="K15" s="61"/>
    </row>
    <row r="16" spans="1:11">
      <c r="A16" s="61"/>
      <c r="B16" s="89"/>
      <c r="C16" s="88"/>
      <c r="D16" s="89"/>
      <c r="E16" s="61"/>
      <c r="F16" s="61" t="s">
        <v>78</v>
      </c>
      <c r="G16" s="61">
        <v>8000</v>
      </c>
      <c r="H16" s="61"/>
      <c r="I16" s="61"/>
      <c r="J16" s="61"/>
      <c r="K16" s="61"/>
    </row>
    <row r="17" spans="1:11">
      <c r="A17" s="85" t="s">
        <v>12</v>
      </c>
      <c r="B17" s="90"/>
      <c r="C17" s="92"/>
      <c r="D17" s="90"/>
      <c r="E17" s="61"/>
      <c r="F17" s="61" t="s">
        <v>68</v>
      </c>
      <c r="G17" s="61">
        <v>2500</v>
      </c>
      <c r="H17" s="61"/>
      <c r="I17" s="61"/>
      <c r="J17" s="61"/>
      <c r="K17" s="61"/>
    </row>
    <row r="18" spans="1:11">
      <c r="A18" s="86" t="s">
        <v>33</v>
      </c>
      <c r="B18" s="36">
        <v>100000</v>
      </c>
      <c r="C18" s="51"/>
      <c r="D18" s="36">
        <f>B18+C18</f>
        <v>100000</v>
      </c>
      <c r="E18" s="61"/>
      <c r="F18" s="61"/>
      <c r="G18" s="61"/>
      <c r="H18" s="61"/>
      <c r="I18" s="61"/>
      <c r="J18" s="61"/>
      <c r="K18" s="61"/>
    </row>
    <row r="19" spans="1:11">
      <c r="A19" s="86" t="s">
        <v>63</v>
      </c>
      <c r="B19" s="36">
        <v>110000</v>
      </c>
      <c r="C19" s="51"/>
      <c r="D19" s="36">
        <f t="shared" ref="D19:D38" si="1">B19+C19</f>
        <v>110000</v>
      </c>
      <c r="E19" s="61"/>
      <c r="F19" s="61"/>
      <c r="G19" s="61"/>
      <c r="H19" s="61"/>
      <c r="I19" s="61"/>
      <c r="J19" s="61"/>
      <c r="K19" s="61"/>
    </row>
    <row r="20" spans="1:11">
      <c r="A20" s="86" t="s">
        <v>64</v>
      </c>
      <c r="B20" s="36">
        <v>8000</v>
      </c>
      <c r="C20" s="51"/>
      <c r="D20" s="36">
        <f t="shared" si="1"/>
        <v>8000</v>
      </c>
      <c r="E20" s="61"/>
      <c r="G20" s="61"/>
      <c r="H20" s="61"/>
      <c r="I20" s="61"/>
      <c r="J20" s="61"/>
      <c r="K20" s="61"/>
    </row>
    <row r="21" spans="1:11">
      <c r="A21" s="86" t="s">
        <v>65</v>
      </c>
      <c r="B21" s="36">
        <v>40000</v>
      </c>
      <c r="C21" s="51"/>
      <c r="D21" s="36">
        <f t="shared" si="1"/>
        <v>40000</v>
      </c>
      <c r="E21" s="61"/>
      <c r="G21" s="61"/>
      <c r="H21" s="61"/>
      <c r="I21" s="61"/>
      <c r="J21" s="61"/>
      <c r="K21" s="61"/>
    </row>
    <row r="22" spans="1:11">
      <c r="A22" s="86" t="s">
        <v>66</v>
      </c>
      <c r="B22" s="36">
        <v>6720</v>
      </c>
      <c r="C22" s="51">
        <v>6720</v>
      </c>
      <c r="D22" s="36">
        <f t="shared" si="1"/>
        <v>13440</v>
      </c>
      <c r="E22" s="61"/>
      <c r="G22" s="61"/>
      <c r="H22" s="61"/>
      <c r="I22" s="61"/>
      <c r="J22" s="61"/>
      <c r="K22" s="61"/>
    </row>
    <row r="23" spans="1:11">
      <c r="A23" s="87" t="s">
        <v>67</v>
      </c>
      <c r="B23" s="36">
        <v>5000</v>
      </c>
      <c r="C23" s="51">
        <v>5000</v>
      </c>
      <c r="D23" s="36">
        <f t="shared" si="1"/>
        <v>10000</v>
      </c>
      <c r="E23" s="61"/>
      <c r="G23" s="61"/>
      <c r="H23" s="61"/>
      <c r="I23" s="61"/>
      <c r="J23" s="61"/>
      <c r="K23" s="61"/>
    </row>
    <row r="24" spans="1:11">
      <c r="A24" s="87" t="s">
        <v>68</v>
      </c>
      <c r="B24" s="36"/>
      <c r="C24" s="51">
        <v>7500</v>
      </c>
      <c r="D24" s="36">
        <f t="shared" si="1"/>
        <v>7500</v>
      </c>
      <c r="E24" s="61"/>
      <c r="G24" s="61"/>
      <c r="H24" s="61"/>
      <c r="I24" s="61"/>
      <c r="J24" s="61"/>
      <c r="K24" s="61"/>
    </row>
    <row r="25" spans="1:11">
      <c r="A25" s="87" t="s">
        <v>71</v>
      </c>
      <c r="B25" s="36"/>
      <c r="C25" s="51">
        <v>27000</v>
      </c>
      <c r="D25" s="36">
        <f t="shared" si="1"/>
        <v>27000</v>
      </c>
      <c r="E25" s="61"/>
      <c r="G25" s="61"/>
      <c r="H25" s="61"/>
      <c r="I25" s="61"/>
      <c r="J25" s="61"/>
      <c r="K25" s="61"/>
    </row>
    <row r="26" spans="1:11">
      <c r="A26" s="87" t="s">
        <v>70</v>
      </c>
      <c r="B26" s="36"/>
      <c r="C26" s="51">
        <v>10000</v>
      </c>
      <c r="D26" s="36">
        <f t="shared" si="1"/>
        <v>10000</v>
      </c>
      <c r="E26" s="61"/>
      <c r="G26" s="61"/>
      <c r="H26" s="61"/>
      <c r="I26" s="61"/>
      <c r="J26" s="61"/>
      <c r="K26" s="61"/>
    </row>
    <row r="27" spans="1:11">
      <c r="A27" s="87" t="s">
        <v>174</v>
      </c>
      <c r="B27" s="36"/>
      <c r="C27" s="51">
        <v>1000</v>
      </c>
      <c r="D27" s="36">
        <f t="shared" si="1"/>
        <v>1000</v>
      </c>
      <c r="E27" s="61"/>
      <c r="G27" s="61"/>
      <c r="H27" s="61"/>
      <c r="I27" s="61"/>
      <c r="J27" s="61"/>
      <c r="K27" s="61"/>
    </row>
    <row r="28" spans="1:11">
      <c r="A28" s="87" t="s">
        <v>41</v>
      </c>
      <c r="B28" s="36">
        <v>1200</v>
      </c>
      <c r="C28" s="51">
        <v>1200</v>
      </c>
      <c r="D28" s="36">
        <f t="shared" si="1"/>
        <v>2400</v>
      </c>
      <c r="E28" s="61"/>
      <c r="G28" s="61"/>
      <c r="H28" s="61"/>
      <c r="I28" s="61"/>
      <c r="J28" s="61"/>
      <c r="K28" s="61"/>
    </row>
    <row r="29" spans="1:11">
      <c r="A29" s="87" t="s">
        <v>15</v>
      </c>
      <c r="B29" s="36">
        <v>1000</v>
      </c>
      <c r="C29" s="51">
        <v>1000</v>
      </c>
      <c r="D29" s="36">
        <f t="shared" si="1"/>
        <v>2000</v>
      </c>
      <c r="E29" s="61"/>
      <c r="G29" s="61"/>
      <c r="H29" s="61"/>
      <c r="I29" s="61"/>
      <c r="J29" s="61"/>
      <c r="K29" s="61"/>
    </row>
    <row r="30" spans="1:11">
      <c r="A30" s="87" t="s">
        <v>72</v>
      </c>
      <c r="B30" s="36">
        <v>1500</v>
      </c>
      <c r="C30" s="51">
        <v>500</v>
      </c>
      <c r="D30" s="36">
        <f t="shared" si="1"/>
        <v>2000</v>
      </c>
      <c r="E30" s="61"/>
      <c r="G30" s="61"/>
      <c r="H30" s="61"/>
      <c r="I30" s="61"/>
      <c r="J30" s="61"/>
      <c r="K30" s="61"/>
    </row>
    <row r="31" spans="1:11">
      <c r="A31" s="87" t="s">
        <v>73</v>
      </c>
      <c r="B31" s="36">
        <v>4000</v>
      </c>
      <c r="C31" s="51">
        <v>2500</v>
      </c>
      <c r="D31" s="36">
        <f t="shared" si="1"/>
        <v>6500</v>
      </c>
      <c r="E31" s="61"/>
      <c r="G31" s="61"/>
      <c r="H31" s="61"/>
      <c r="I31" s="61"/>
      <c r="J31" s="61"/>
      <c r="K31" s="61"/>
    </row>
    <row r="32" spans="1:11">
      <c r="A32" s="87" t="s">
        <v>74</v>
      </c>
      <c r="B32" s="36">
        <v>500</v>
      </c>
      <c r="C32" s="51"/>
      <c r="D32" s="36">
        <f t="shared" si="1"/>
        <v>500</v>
      </c>
      <c r="E32" s="61"/>
      <c r="G32" s="61"/>
      <c r="H32" s="61"/>
      <c r="I32" s="61"/>
      <c r="J32" s="61"/>
      <c r="K32" s="61"/>
    </row>
    <row r="33" spans="1:11">
      <c r="A33" s="87" t="s">
        <v>36</v>
      </c>
      <c r="B33" s="36">
        <v>1100</v>
      </c>
      <c r="C33" s="51">
        <v>1100</v>
      </c>
      <c r="D33" s="36">
        <f t="shared" si="1"/>
        <v>2200</v>
      </c>
      <c r="E33" s="61"/>
      <c r="G33" s="61"/>
      <c r="H33" s="61"/>
      <c r="I33" s="61"/>
      <c r="J33" s="61"/>
      <c r="K33" s="61"/>
    </row>
    <row r="34" spans="1:11">
      <c r="A34" s="87" t="s">
        <v>75</v>
      </c>
      <c r="B34" s="36">
        <v>3500</v>
      </c>
      <c r="C34" s="51">
        <v>3500</v>
      </c>
      <c r="D34" s="36">
        <f t="shared" si="1"/>
        <v>7000</v>
      </c>
      <c r="E34" s="61"/>
      <c r="G34" s="61"/>
      <c r="H34" s="61"/>
      <c r="I34" s="61"/>
      <c r="J34" s="61"/>
      <c r="K34" s="61"/>
    </row>
    <row r="35" spans="1:11">
      <c r="A35" s="87" t="s">
        <v>76</v>
      </c>
      <c r="B35" s="36">
        <v>500</v>
      </c>
      <c r="C35" s="51">
        <v>500</v>
      </c>
      <c r="D35" s="36">
        <f t="shared" si="1"/>
        <v>1000</v>
      </c>
      <c r="E35" s="61"/>
      <c r="G35" s="61"/>
      <c r="H35" s="61"/>
      <c r="I35" s="61"/>
      <c r="J35" s="61"/>
      <c r="K35" s="61"/>
    </row>
    <row r="36" spans="1:11">
      <c r="A36" s="87" t="s">
        <v>77</v>
      </c>
      <c r="B36" s="36"/>
      <c r="C36" s="51">
        <v>1000</v>
      </c>
      <c r="D36" s="36">
        <f t="shared" si="1"/>
        <v>1000</v>
      </c>
      <c r="E36" s="61"/>
      <c r="G36" s="61"/>
      <c r="H36" s="61"/>
      <c r="I36" s="61"/>
      <c r="J36" s="61"/>
      <c r="K36" s="61"/>
    </row>
    <row r="37" spans="1:11">
      <c r="A37" s="87" t="s">
        <v>78</v>
      </c>
      <c r="B37" s="36"/>
      <c r="C37" s="51">
        <v>8000</v>
      </c>
      <c r="D37" s="36">
        <f t="shared" si="1"/>
        <v>8000</v>
      </c>
      <c r="E37" s="61"/>
      <c r="G37" s="61"/>
      <c r="H37" s="61"/>
      <c r="I37" s="61"/>
      <c r="J37" s="61"/>
      <c r="K37" s="61"/>
    </row>
    <row r="38" spans="1:11">
      <c r="A38" s="87" t="s">
        <v>28</v>
      </c>
      <c r="B38" s="36">
        <v>500</v>
      </c>
      <c r="C38" s="51">
        <v>500</v>
      </c>
      <c r="D38" s="36">
        <f t="shared" si="1"/>
        <v>1000</v>
      </c>
      <c r="E38" s="61"/>
      <c r="G38" s="61"/>
      <c r="H38" s="61"/>
      <c r="I38" s="61"/>
      <c r="J38" s="61"/>
      <c r="K38" s="61"/>
    </row>
    <row r="39" spans="1:11">
      <c r="A39" s="87"/>
      <c r="B39" s="36"/>
      <c r="C39" s="51"/>
      <c r="D39" s="36"/>
      <c r="E39" s="61"/>
      <c r="F39" s="61"/>
      <c r="G39" s="61"/>
      <c r="H39" s="61"/>
      <c r="I39" s="61"/>
      <c r="J39" s="61"/>
      <c r="K39" s="61"/>
    </row>
    <row r="40" spans="1:11">
      <c r="A40" s="94" t="s">
        <v>11</v>
      </c>
      <c r="B40" s="39">
        <f>SUM(B18:B38)</f>
        <v>283520</v>
      </c>
      <c r="C40" s="43">
        <f>SUM(C18:C38)</f>
        <v>77020</v>
      </c>
      <c r="D40" s="39">
        <f>SUM(D18:D38)</f>
        <v>360540</v>
      </c>
      <c r="E40" s="61"/>
      <c r="F40" s="61"/>
      <c r="G40" s="61"/>
      <c r="H40" s="61"/>
      <c r="I40" s="61"/>
      <c r="J40" s="61"/>
      <c r="K40" s="61"/>
    </row>
    <row r="41" spans="1:11">
      <c r="A41" s="61"/>
      <c r="B41" s="95"/>
      <c r="C41" s="38"/>
      <c r="D41" s="96"/>
      <c r="E41" s="61"/>
      <c r="F41" s="61"/>
      <c r="G41" s="61"/>
      <c r="H41" s="61"/>
      <c r="I41" s="61"/>
      <c r="J41" s="61"/>
      <c r="K41" s="61"/>
    </row>
    <row r="42" spans="1:11">
      <c r="A42" s="74" t="s">
        <v>51</v>
      </c>
      <c r="B42" s="39">
        <f>B15-B40</f>
        <v>-62200</v>
      </c>
      <c r="C42" s="43">
        <f>C15-C40</f>
        <v>-27700</v>
      </c>
      <c r="D42" s="39">
        <f>D15-D40</f>
        <v>-89900</v>
      </c>
      <c r="E42" s="61"/>
      <c r="F42" s="61"/>
      <c r="G42" s="61"/>
      <c r="H42" s="61"/>
      <c r="I42" s="61"/>
      <c r="J42" s="61"/>
      <c r="K42" s="61"/>
    </row>
  </sheetData>
  <phoneticPr fontId="3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I9" sqref="I9"/>
    </sheetView>
  </sheetViews>
  <sheetFormatPr baseColWidth="10" defaultRowHeight="15" x14ac:dyDescent="0"/>
  <cols>
    <col min="1" max="1" width="9.1640625" bestFit="1" customWidth="1"/>
    <col min="2" max="2" width="10.33203125" bestFit="1" customWidth="1"/>
    <col min="3" max="3" width="9.83203125" bestFit="1" customWidth="1"/>
    <col min="4" max="4" width="11.83203125" bestFit="1" customWidth="1"/>
    <col min="5" max="5" width="9.83203125" bestFit="1" customWidth="1"/>
    <col min="6" max="6" width="10.33203125" bestFit="1" customWidth="1"/>
    <col min="7" max="7" width="10.83203125" bestFit="1" customWidth="1"/>
    <col min="8" max="8" width="10.33203125" bestFit="1" customWidth="1"/>
    <col min="9" max="9" width="9.33203125" bestFit="1" customWidth="1"/>
    <col min="10" max="10" width="9.83203125" bestFit="1" customWidth="1"/>
    <col min="11" max="12" width="11.83203125" bestFit="1" customWidth="1"/>
  </cols>
  <sheetData>
    <row r="1" spans="1:11" ht="16" thickBot="1">
      <c r="A1" s="156" t="s">
        <v>105</v>
      </c>
      <c r="B1" s="156"/>
    </row>
    <row r="3" spans="1:11">
      <c r="A3" s="44" t="s">
        <v>106</v>
      </c>
      <c r="B3" s="44" t="s">
        <v>107</v>
      </c>
      <c r="C3" s="44" t="s">
        <v>108</v>
      </c>
      <c r="D3" s="44" t="s">
        <v>109</v>
      </c>
      <c r="E3" s="44" t="s">
        <v>110</v>
      </c>
      <c r="F3" s="44" t="s">
        <v>111</v>
      </c>
      <c r="G3" s="44" t="s">
        <v>112</v>
      </c>
      <c r="H3" s="44" t="s">
        <v>113</v>
      </c>
      <c r="I3" s="44" t="s">
        <v>114</v>
      </c>
      <c r="J3" s="44" t="s">
        <v>115</v>
      </c>
      <c r="K3" s="44" t="s">
        <v>1</v>
      </c>
    </row>
    <row r="4" spans="1:11" ht="16" thickBot="1">
      <c r="A4" s="44" t="s">
        <v>43</v>
      </c>
      <c r="B4" s="48">
        <f>ArrKom!D15</f>
        <v>270640</v>
      </c>
      <c r="C4" s="48">
        <v>0</v>
      </c>
      <c r="D4" s="48">
        <f>BedKom!D7</f>
        <v>1127500</v>
      </c>
      <c r="E4" s="50">
        <f>DotKom!D5</f>
        <v>30000</v>
      </c>
      <c r="F4" s="48">
        <f>FagKom!D8</f>
        <v>230000</v>
      </c>
      <c r="G4" s="48">
        <f>HS!D9</f>
        <v>10000</v>
      </c>
      <c r="H4" s="48">
        <f>ProKom!E7</f>
        <v>168156</v>
      </c>
      <c r="I4" s="48">
        <f>VelKom!D7</f>
        <v>70500</v>
      </c>
      <c r="J4" s="48">
        <f>TriKom!E5</f>
        <v>10000</v>
      </c>
      <c r="K4" s="48">
        <f>SUM(B4:J4)</f>
        <v>1916796</v>
      </c>
    </row>
    <row r="5" spans="1:11" ht="16" thickBot="1">
      <c r="A5" s="44" t="s">
        <v>116</v>
      </c>
      <c r="B5" s="47">
        <f>ArrKom!D40</f>
        <v>360540</v>
      </c>
      <c r="C5" s="46">
        <f>BanKom!E9</f>
        <v>15900</v>
      </c>
      <c r="D5" s="46">
        <f>BedKom!D30</f>
        <v>899190</v>
      </c>
      <c r="E5" s="46">
        <f>DotKom!D14</f>
        <v>48600</v>
      </c>
      <c r="F5" s="46">
        <f>FagKom!D21</f>
        <v>148200</v>
      </c>
      <c r="G5" s="46">
        <f>HS!D31</f>
        <v>134200</v>
      </c>
      <c r="H5" s="46">
        <f>ProKom!E17</f>
        <v>174723</v>
      </c>
      <c r="I5" s="46">
        <f>VelKom!D23</f>
        <v>70500</v>
      </c>
      <c r="J5" s="46">
        <f>TriKom!E18</f>
        <v>53600</v>
      </c>
      <c r="K5" s="46">
        <f>SUM(B5:J5)</f>
        <v>1905453</v>
      </c>
    </row>
    <row r="6" spans="1:11">
      <c r="A6" s="44" t="s">
        <v>51</v>
      </c>
      <c r="B6" s="45">
        <f>B4-B5</f>
        <v>-89900</v>
      </c>
      <c r="C6" s="45">
        <f>C4-C5</f>
        <v>-15900</v>
      </c>
      <c r="D6" s="45">
        <f>D4-D5</f>
        <v>228310</v>
      </c>
      <c r="E6" s="45">
        <f t="shared" ref="E6:J6" si="0">E4-E5</f>
        <v>-18600</v>
      </c>
      <c r="F6" s="45">
        <f t="shared" si="0"/>
        <v>81800</v>
      </c>
      <c r="G6" s="45">
        <f t="shared" si="0"/>
        <v>-124200</v>
      </c>
      <c r="H6" s="45">
        <f t="shared" si="0"/>
        <v>-6567</v>
      </c>
      <c r="I6" s="45">
        <f t="shared" si="0"/>
        <v>0</v>
      </c>
      <c r="J6" s="45">
        <f t="shared" si="0"/>
        <v>-43600</v>
      </c>
      <c r="K6" s="45">
        <f>K4-K5</f>
        <v>11343</v>
      </c>
    </row>
    <row r="11" spans="1:11" ht="14" customHeight="1"/>
    <row r="33" spans="8:8">
      <c r="H33" s="135"/>
    </row>
  </sheetData>
  <mergeCells count="1">
    <mergeCell ref="A1:B1"/>
  </mergeCells>
  <phoneticPr fontId="36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H22" sqref="H22"/>
    </sheetView>
  </sheetViews>
  <sheetFormatPr baseColWidth="10" defaultRowHeight="15" x14ac:dyDescent="0"/>
  <cols>
    <col min="1" max="1" width="22.6640625" bestFit="1" customWidth="1"/>
    <col min="2" max="2" width="6" customWidth="1"/>
  </cols>
  <sheetData>
    <row r="1" spans="1:5">
      <c r="A1" s="52" t="s">
        <v>118</v>
      </c>
      <c r="B1" s="52"/>
      <c r="C1" s="52" t="s">
        <v>2</v>
      </c>
      <c r="D1" s="52" t="s">
        <v>3</v>
      </c>
      <c r="E1" s="52" t="s">
        <v>1</v>
      </c>
    </row>
    <row r="3" spans="1:5">
      <c r="A3" s="44" t="s">
        <v>12</v>
      </c>
      <c r="C3" s="53"/>
      <c r="D3" s="54"/>
      <c r="E3" s="53"/>
    </row>
    <row r="4" spans="1:5">
      <c r="A4" t="s">
        <v>35</v>
      </c>
      <c r="C4" s="57">
        <v>250</v>
      </c>
      <c r="D4" s="57">
        <v>250</v>
      </c>
      <c r="E4" s="57">
        <f>C4+D4</f>
        <v>500</v>
      </c>
    </row>
    <row r="5" spans="1:5">
      <c r="A5" t="s">
        <v>41</v>
      </c>
      <c r="C5" s="57">
        <v>1000</v>
      </c>
      <c r="D5" s="57">
        <v>1000</v>
      </c>
      <c r="E5" s="57">
        <f>C5+D5</f>
        <v>2000</v>
      </c>
    </row>
    <row r="6" spans="1:5">
      <c r="A6" t="s">
        <v>23</v>
      </c>
      <c r="C6" s="57">
        <v>1900</v>
      </c>
      <c r="D6" s="57">
        <v>1900</v>
      </c>
      <c r="E6" s="57">
        <f>SUM(C6:D6)</f>
        <v>3800</v>
      </c>
    </row>
    <row r="7" spans="1:5">
      <c r="A7" t="s">
        <v>119</v>
      </c>
      <c r="C7" s="57">
        <v>4500</v>
      </c>
      <c r="D7" s="57">
        <v>4500</v>
      </c>
      <c r="E7" s="57">
        <f>C7+D7</f>
        <v>9000</v>
      </c>
    </row>
    <row r="8" spans="1:5" ht="16" thickBot="1">
      <c r="A8" t="s">
        <v>28</v>
      </c>
      <c r="C8" s="57">
        <v>300</v>
      </c>
      <c r="D8" s="57">
        <v>300</v>
      </c>
      <c r="E8" s="57">
        <f>SUM(C8:D8)</f>
        <v>600</v>
      </c>
    </row>
    <row r="9" spans="1:5">
      <c r="A9" s="55" t="s">
        <v>11</v>
      </c>
      <c r="B9" s="56"/>
      <c r="C9" s="58">
        <f>SUM(C4:C8)</f>
        <v>7950</v>
      </c>
      <c r="D9" s="58">
        <f>SUM(D4:D8)</f>
        <v>7950</v>
      </c>
      <c r="E9" s="58">
        <f>SUM(E4:E8)</f>
        <v>15900</v>
      </c>
    </row>
  </sheetData>
  <phoneticPr fontId="3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E36" sqref="E36"/>
    </sheetView>
  </sheetViews>
  <sheetFormatPr baseColWidth="10" defaultRowHeight="15" x14ac:dyDescent="0"/>
  <cols>
    <col min="1" max="1" width="23.33203125" bestFit="1" customWidth="1"/>
    <col min="2" max="2" width="10.5" customWidth="1"/>
    <col min="3" max="3" width="10.33203125" bestFit="1" customWidth="1"/>
    <col min="4" max="4" width="11.83203125" bestFit="1" customWidth="1"/>
  </cols>
  <sheetData>
    <row r="1" spans="1:4">
      <c r="A1" s="26" t="s">
        <v>86</v>
      </c>
      <c r="B1" s="26" t="s">
        <v>2</v>
      </c>
      <c r="C1" s="26" t="s">
        <v>3</v>
      </c>
      <c r="D1" s="26" t="s">
        <v>1</v>
      </c>
    </row>
    <row r="2" spans="1:4">
      <c r="A2" s="26"/>
      <c r="B2" s="26"/>
      <c r="C2" s="26"/>
      <c r="D2" s="26"/>
    </row>
    <row r="3" spans="1:4">
      <c r="A3" s="27" t="s">
        <v>4</v>
      </c>
      <c r="B3" s="103"/>
      <c r="C3" s="103"/>
      <c r="D3" s="28"/>
    </row>
    <row r="4" spans="1:4">
      <c r="A4" s="22" t="s">
        <v>87</v>
      </c>
      <c r="B4" s="104">
        <f>108000*1.25</f>
        <v>135000</v>
      </c>
      <c r="C4" s="104">
        <f>120000*1.25</f>
        <v>150000</v>
      </c>
      <c r="D4" s="104">
        <f>228000*1.25</f>
        <v>285000</v>
      </c>
    </row>
    <row r="5" spans="1:4">
      <c r="A5" s="22" t="s">
        <v>88</v>
      </c>
      <c r="B5" s="105"/>
      <c r="C5" s="104">
        <f>170000*1.25</f>
        <v>212500</v>
      </c>
      <c r="D5" s="104">
        <v>212500</v>
      </c>
    </row>
    <row r="6" spans="1:4" ht="16" thickBot="1">
      <c r="A6" s="22" t="s">
        <v>89</v>
      </c>
      <c r="B6" s="106">
        <v>300000</v>
      </c>
      <c r="C6" s="106">
        <v>330000</v>
      </c>
      <c r="D6" s="106">
        <v>630000</v>
      </c>
    </row>
    <row r="7" spans="1:4" ht="16" thickBot="1">
      <c r="A7" s="31" t="s">
        <v>11</v>
      </c>
      <c r="B7" s="107">
        <v>408000</v>
      </c>
      <c r="C7" s="107">
        <f>SUM(C4:C6)</f>
        <v>692500</v>
      </c>
      <c r="D7" s="107">
        <f>SUM(D4:D6)</f>
        <v>1127500</v>
      </c>
    </row>
    <row r="8" spans="1:4">
      <c r="A8" s="32"/>
      <c r="B8" s="108"/>
      <c r="C8" s="108"/>
      <c r="D8" s="108"/>
    </row>
    <row r="9" spans="1:4">
      <c r="A9" s="27" t="s">
        <v>12</v>
      </c>
      <c r="B9" s="109"/>
      <c r="C9" s="109"/>
      <c r="D9" s="109"/>
    </row>
    <row r="10" spans="1:4">
      <c r="A10" s="22" t="s">
        <v>89</v>
      </c>
      <c r="B10" s="106">
        <v>300000</v>
      </c>
      <c r="C10" s="106">
        <v>330000</v>
      </c>
      <c r="D10" s="106">
        <f>B10+C10</f>
        <v>630000</v>
      </c>
    </row>
    <row r="11" spans="1:4">
      <c r="A11" s="26" t="s">
        <v>90</v>
      </c>
      <c r="B11" s="106">
        <v>1500</v>
      </c>
      <c r="C11" s="106">
        <v>1650</v>
      </c>
      <c r="D11" s="106">
        <f t="shared" ref="D11:D29" si="0">B11+C11</f>
        <v>3150</v>
      </c>
    </row>
    <row r="12" spans="1:4">
      <c r="A12" s="26" t="s">
        <v>91</v>
      </c>
      <c r="B12" s="106">
        <v>1000</v>
      </c>
      <c r="C12" s="106">
        <v>1100</v>
      </c>
      <c r="D12" s="106">
        <f t="shared" si="0"/>
        <v>2100</v>
      </c>
    </row>
    <row r="13" spans="1:4">
      <c r="A13" s="26" t="s">
        <v>92</v>
      </c>
      <c r="B13" s="106">
        <v>16000</v>
      </c>
      <c r="C13" s="106">
        <v>17600</v>
      </c>
      <c r="D13" s="106">
        <f t="shared" si="0"/>
        <v>33600</v>
      </c>
    </row>
    <row r="14" spans="1:4">
      <c r="A14" s="26" t="s">
        <v>93</v>
      </c>
      <c r="B14" s="106">
        <v>1250</v>
      </c>
      <c r="C14" s="106">
        <v>1250</v>
      </c>
      <c r="D14" s="106">
        <f t="shared" si="0"/>
        <v>2500</v>
      </c>
    </row>
    <row r="15" spans="1:4">
      <c r="A15" s="22" t="s">
        <v>94</v>
      </c>
      <c r="B15" s="109"/>
      <c r="C15" s="106">
        <v>6600</v>
      </c>
      <c r="D15" s="106">
        <f t="shared" si="0"/>
        <v>6600</v>
      </c>
    </row>
    <row r="16" spans="1:4">
      <c r="A16" s="22" t="s">
        <v>95</v>
      </c>
      <c r="B16" s="106">
        <v>2700</v>
      </c>
      <c r="C16" s="106">
        <v>3000</v>
      </c>
      <c r="D16" s="106">
        <f t="shared" si="0"/>
        <v>5700</v>
      </c>
    </row>
    <row r="17" spans="1:4">
      <c r="A17" s="22" t="s">
        <v>96</v>
      </c>
      <c r="B17" s="106">
        <v>3000</v>
      </c>
      <c r="C17" s="109"/>
      <c r="D17" s="106">
        <f t="shared" si="0"/>
        <v>3000</v>
      </c>
    </row>
    <row r="18" spans="1:4">
      <c r="A18" s="22" t="s">
        <v>97</v>
      </c>
      <c r="B18" s="110">
        <v>450</v>
      </c>
      <c r="C18" s="109"/>
      <c r="D18" s="106">
        <f t="shared" si="0"/>
        <v>450</v>
      </c>
    </row>
    <row r="19" spans="1:4">
      <c r="A19" s="22" t="s">
        <v>98</v>
      </c>
      <c r="B19" s="106">
        <v>3000</v>
      </c>
      <c r="C19" s="106">
        <v>3000</v>
      </c>
      <c r="D19" s="106">
        <f t="shared" si="0"/>
        <v>6000</v>
      </c>
    </row>
    <row r="20" spans="1:4">
      <c r="A20" s="22" t="s">
        <v>99</v>
      </c>
      <c r="B20" s="109"/>
      <c r="C20" s="106">
        <v>2000</v>
      </c>
      <c r="D20" s="106">
        <f t="shared" si="0"/>
        <v>2000</v>
      </c>
    </row>
    <row r="21" spans="1:4">
      <c r="A21" s="22" t="s">
        <v>100</v>
      </c>
      <c r="B21" s="109"/>
      <c r="C21" s="106">
        <v>23750</v>
      </c>
      <c r="D21" s="106">
        <f t="shared" si="0"/>
        <v>23750</v>
      </c>
    </row>
    <row r="22" spans="1:4">
      <c r="A22" s="22" t="s">
        <v>101</v>
      </c>
      <c r="B22" s="109"/>
      <c r="C22" s="106">
        <v>15000</v>
      </c>
      <c r="D22" s="106">
        <f t="shared" si="0"/>
        <v>15000</v>
      </c>
    </row>
    <row r="23" spans="1:4">
      <c r="A23" s="22" t="s">
        <v>102</v>
      </c>
      <c r="B23" s="109"/>
      <c r="C23" s="106">
        <v>35000</v>
      </c>
      <c r="D23" s="106">
        <f t="shared" si="0"/>
        <v>35000</v>
      </c>
    </row>
    <row r="24" spans="1:4">
      <c r="A24" s="22" t="s">
        <v>157</v>
      </c>
      <c r="B24" s="113">
        <f>135000-108000</f>
        <v>27000</v>
      </c>
      <c r="C24" s="106">
        <f>150000-120000+(212500-170000)</f>
        <v>72500</v>
      </c>
      <c r="D24" s="106">
        <f t="shared" si="0"/>
        <v>99500</v>
      </c>
    </row>
    <row r="25" spans="1:4">
      <c r="A25" s="26" t="s">
        <v>41</v>
      </c>
      <c r="B25" s="106">
        <v>1300</v>
      </c>
      <c r="C25" s="106">
        <v>1300</v>
      </c>
      <c r="D25" s="106">
        <f t="shared" si="0"/>
        <v>2600</v>
      </c>
    </row>
    <row r="26" spans="1:4">
      <c r="A26" s="26" t="s">
        <v>182</v>
      </c>
      <c r="B26" s="106">
        <v>4520</v>
      </c>
      <c r="C26" s="106">
        <v>4520</v>
      </c>
      <c r="D26" s="106">
        <f t="shared" si="0"/>
        <v>9040</v>
      </c>
    </row>
    <row r="27" spans="1:4">
      <c r="A27" s="26" t="s">
        <v>103</v>
      </c>
      <c r="B27" s="106">
        <v>6000</v>
      </c>
      <c r="C27" s="106">
        <v>6000</v>
      </c>
      <c r="D27" s="106">
        <f t="shared" si="0"/>
        <v>12000</v>
      </c>
    </row>
    <row r="28" spans="1:4">
      <c r="A28" s="26" t="s">
        <v>173</v>
      </c>
      <c r="B28" s="106">
        <v>2000</v>
      </c>
      <c r="C28" s="106">
        <v>2000</v>
      </c>
      <c r="D28" s="106">
        <f t="shared" si="0"/>
        <v>4000</v>
      </c>
    </row>
    <row r="29" spans="1:4" ht="16" thickBot="1">
      <c r="A29" s="30" t="s">
        <v>104</v>
      </c>
      <c r="B29" s="111">
        <v>2200</v>
      </c>
      <c r="C29" s="111">
        <v>1000</v>
      </c>
      <c r="D29" s="106">
        <f t="shared" si="0"/>
        <v>3200</v>
      </c>
    </row>
    <row r="30" spans="1:4" ht="16" thickBot="1">
      <c r="A30" s="31" t="s">
        <v>11</v>
      </c>
      <c r="B30" s="107">
        <v>341420</v>
      </c>
      <c r="C30" s="107">
        <v>452770</v>
      </c>
      <c r="D30" s="107">
        <f>SUM(D10:D29)</f>
        <v>899190</v>
      </c>
    </row>
    <row r="31" spans="1:4" ht="16" thickBot="1">
      <c r="A31" s="33"/>
      <c r="B31" s="112"/>
      <c r="C31" s="112"/>
      <c r="D31" s="112"/>
    </row>
    <row r="32" spans="1:4" ht="16" thickBot="1">
      <c r="A32" s="34" t="s">
        <v>31</v>
      </c>
      <c r="B32" s="107">
        <v>66580</v>
      </c>
      <c r="C32" s="107">
        <v>167230</v>
      </c>
      <c r="D32" s="107">
        <f>D7-D30</f>
        <v>228310</v>
      </c>
    </row>
  </sheetData>
  <phoneticPr fontId="3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14" sqref="D14"/>
    </sheetView>
  </sheetViews>
  <sheetFormatPr baseColWidth="10" defaultRowHeight="15" x14ac:dyDescent="0"/>
  <cols>
    <col min="1" max="1" width="23.33203125" customWidth="1"/>
  </cols>
  <sheetData>
    <row r="1" spans="1:4" ht="16" thickBot="1">
      <c r="A1" s="7" t="s">
        <v>42</v>
      </c>
      <c r="B1" s="7" t="s">
        <v>2</v>
      </c>
      <c r="C1" s="7" t="s">
        <v>3</v>
      </c>
      <c r="D1" s="7" t="s">
        <v>1</v>
      </c>
    </row>
    <row r="2" spans="1:4" ht="16" thickTop="1">
      <c r="A2" s="8"/>
      <c r="B2" s="8"/>
      <c r="C2" s="8"/>
      <c r="D2" s="8"/>
    </row>
    <row r="3" spans="1:4">
      <c r="A3" s="9" t="s">
        <v>43</v>
      </c>
      <c r="B3" s="10"/>
      <c r="C3" s="11"/>
      <c r="D3" s="10"/>
    </row>
    <row r="4" spans="1:4" ht="16" thickBot="1">
      <c r="A4" s="8" t="s">
        <v>44</v>
      </c>
      <c r="B4" s="12" t="s">
        <v>6</v>
      </c>
      <c r="C4" s="13" t="s">
        <v>6</v>
      </c>
      <c r="D4" s="12" t="s">
        <v>26</v>
      </c>
    </row>
    <row r="5" spans="1:4" ht="16" thickBot="1">
      <c r="A5" s="14" t="s">
        <v>45</v>
      </c>
      <c r="B5" s="15">
        <v>15000</v>
      </c>
      <c r="C5" s="16">
        <v>15000</v>
      </c>
      <c r="D5" s="49">
        <f>B5+C5</f>
        <v>30000</v>
      </c>
    </row>
    <row r="6" spans="1:4">
      <c r="A6" s="8"/>
      <c r="B6" s="10"/>
      <c r="C6" s="11"/>
      <c r="D6" s="10"/>
    </row>
    <row r="7" spans="1:4">
      <c r="A7" s="17" t="s">
        <v>12</v>
      </c>
      <c r="B7" s="10"/>
      <c r="C7" s="10"/>
      <c r="D7" s="10"/>
    </row>
    <row r="8" spans="1:4">
      <c r="A8" s="2" t="s">
        <v>46</v>
      </c>
      <c r="B8" s="139">
        <v>15000</v>
      </c>
      <c r="C8" s="139">
        <v>15000</v>
      </c>
      <c r="D8" s="139" t="s">
        <v>26</v>
      </c>
    </row>
    <row r="9" spans="1:4">
      <c r="A9" s="2" t="s">
        <v>47</v>
      </c>
      <c r="B9" s="139">
        <v>1500</v>
      </c>
      <c r="C9" s="139">
        <v>1500</v>
      </c>
      <c r="D9" s="139" t="s">
        <v>13</v>
      </c>
    </row>
    <row r="10" spans="1:4">
      <c r="A10" s="2" t="s">
        <v>48</v>
      </c>
      <c r="B10" s="139">
        <v>5000</v>
      </c>
      <c r="C10" s="139">
        <v>2000</v>
      </c>
      <c r="D10" s="139" t="s">
        <v>49</v>
      </c>
    </row>
    <row r="11" spans="1:4">
      <c r="A11" s="2" t="s">
        <v>15</v>
      </c>
      <c r="B11" s="139">
        <v>1000</v>
      </c>
      <c r="C11" s="139">
        <v>0</v>
      </c>
      <c r="D11" s="139" t="s">
        <v>18</v>
      </c>
    </row>
    <row r="12" spans="1:4">
      <c r="A12" s="2" t="s">
        <v>41</v>
      </c>
      <c r="B12" s="139">
        <v>1300</v>
      </c>
      <c r="C12" s="139">
        <v>1300</v>
      </c>
      <c r="D12" s="139" t="s">
        <v>50</v>
      </c>
    </row>
    <row r="13" spans="1:4" ht="16" thickBot="1">
      <c r="A13" s="2" t="s">
        <v>28</v>
      </c>
      <c r="B13" s="139">
        <v>2500</v>
      </c>
      <c r="C13" s="139">
        <v>2500</v>
      </c>
      <c r="D13" s="139">
        <f>B13+C13</f>
        <v>5000</v>
      </c>
    </row>
    <row r="14" spans="1:4" ht="16" thickBot="1">
      <c r="A14" s="18" t="s">
        <v>11</v>
      </c>
      <c r="B14" s="140">
        <f>SUM(B8:B13)</f>
        <v>26300</v>
      </c>
      <c r="C14" s="140">
        <f>SUM(C8:C13)</f>
        <v>22300</v>
      </c>
      <c r="D14" s="140">
        <f>B14+C14</f>
        <v>48600</v>
      </c>
    </row>
    <row r="15" spans="1:4" ht="16" thickBot="1">
      <c r="A15" s="8"/>
      <c r="B15" s="141"/>
      <c r="C15" s="141"/>
      <c r="D15" s="141"/>
    </row>
    <row r="16" spans="1:4" ht="16" thickBot="1">
      <c r="A16" s="19" t="s">
        <v>51</v>
      </c>
      <c r="B16" s="142">
        <f>B5-B14</f>
        <v>-11300</v>
      </c>
      <c r="C16" s="142">
        <f>C5-C14</f>
        <v>-7300</v>
      </c>
      <c r="D16" s="142">
        <f>B16+C16</f>
        <v>-18600</v>
      </c>
    </row>
  </sheetData>
  <phoneticPr fontId="3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B43" sqref="B43"/>
    </sheetView>
  </sheetViews>
  <sheetFormatPr baseColWidth="10" defaultRowHeight="15" x14ac:dyDescent="0"/>
  <cols>
    <col min="1" max="1" width="25.5" customWidth="1"/>
  </cols>
  <sheetData>
    <row r="1" spans="1:4">
      <c r="A1" s="26" t="s">
        <v>55</v>
      </c>
      <c r="B1" s="26" t="s">
        <v>2</v>
      </c>
      <c r="C1" s="26" t="s">
        <v>3</v>
      </c>
      <c r="D1" s="26" t="s">
        <v>1</v>
      </c>
    </row>
    <row r="2" spans="1:4">
      <c r="A2" s="26"/>
      <c r="B2" s="26"/>
      <c r="C2" s="26"/>
      <c r="D2" s="26"/>
    </row>
    <row r="3" spans="1:4">
      <c r="A3" s="27" t="s">
        <v>4</v>
      </c>
      <c r="B3" s="28"/>
      <c r="C3" s="28"/>
      <c r="D3" s="28"/>
    </row>
    <row r="4" spans="1:4">
      <c r="A4" s="1" t="s">
        <v>158</v>
      </c>
      <c r="B4" s="114">
        <f>B5*1.25-B5</f>
        <v>15000</v>
      </c>
      <c r="C4" s="114">
        <f>C5*1.25-C5</f>
        <v>15000</v>
      </c>
      <c r="D4" s="114">
        <f>B4+C4</f>
        <v>30000</v>
      </c>
    </row>
    <row r="5" spans="1:4">
      <c r="A5" s="29" t="s">
        <v>56</v>
      </c>
      <c r="B5" s="114">
        <v>60000</v>
      </c>
      <c r="C5" s="114">
        <v>60000</v>
      </c>
      <c r="D5" s="114">
        <v>120000</v>
      </c>
    </row>
    <row r="6" spans="1:4">
      <c r="A6" s="26" t="s">
        <v>57</v>
      </c>
      <c r="B6" s="115">
        <v>40000</v>
      </c>
      <c r="C6" s="115">
        <v>40000</v>
      </c>
      <c r="D6" s="115">
        <v>80000</v>
      </c>
    </row>
    <row r="7" spans="1:4" ht="16" thickBot="1">
      <c r="A7" s="30" t="s">
        <v>10</v>
      </c>
      <c r="B7" s="116">
        <v>0</v>
      </c>
      <c r="C7" s="116">
        <v>0</v>
      </c>
      <c r="D7" s="116">
        <v>0</v>
      </c>
    </row>
    <row r="8" spans="1:4" ht="16" thickBot="1">
      <c r="A8" s="31" t="s">
        <v>11</v>
      </c>
      <c r="B8" s="117">
        <f>SUM(B4:B7)</f>
        <v>115000</v>
      </c>
      <c r="C8" s="117">
        <f>SUM(C4:C7)</f>
        <v>115000</v>
      </c>
      <c r="D8" s="117">
        <f>SUM(D4:D7)</f>
        <v>230000</v>
      </c>
    </row>
    <row r="9" spans="1:4">
      <c r="A9" s="32"/>
      <c r="B9" s="118"/>
      <c r="C9" s="118"/>
      <c r="D9" s="118"/>
    </row>
    <row r="10" spans="1:4">
      <c r="A10" s="27" t="s">
        <v>12</v>
      </c>
      <c r="B10" s="119"/>
      <c r="C10" s="119"/>
      <c r="D10" s="119"/>
    </row>
    <row r="11" spans="1:4">
      <c r="A11" s="1" t="s">
        <v>158</v>
      </c>
      <c r="B11" s="115">
        <f>B4</f>
        <v>15000</v>
      </c>
      <c r="C11" s="115">
        <f>C4</f>
        <v>15000</v>
      </c>
      <c r="D11" s="115">
        <f>B11+C11</f>
        <v>30000</v>
      </c>
    </row>
    <row r="12" spans="1:4">
      <c r="A12" s="26" t="s">
        <v>58</v>
      </c>
      <c r="B12" s="115">
        <v>1700</v>
      </c>
      <c r="C12" s="115">
        <v>1700</v>
      </c>
      <c r="D12" s="115">
        <f t="shared" ref="D12:D20" si="0">B12+C12</f>
        <v>3400</v>
      </c>
    </row>
    <row r="13" spans="1:4">
      <c r="A13" s="26" t="s">
        <v>59</v>
      </c>
      <c r="B13" s="115">
        <v>600</v>
      </c>
      <c r="C13" s="115">
        <v>600</v>
      </c>
      <c r="D13" s="115">
        <f t="shared" si="0"/>
        <v>1200</v>
      </c>
    </row>
    <row r="14" spans="1:4">
      <c r="A14" s="26" t="s">
        <v>35</v>
      </c>
      <c r="B14" s="115">
        <v>500</v>
      </c>
      <c r="C14" s="115">
        <v>500</v>
      </c>
      <c r="D14" s="115">
        <f t="shared" si="0"/>
        <v>1000</v>
      </c>
    </row>
    <row r="15" spans="1:4">
      <c r="A15" s="26" t="s">
        <v>36</v>
      </c>
      <c r="B15" s="115">
        <v>6400</v>
      </c>
      <c r="C15" s="115">
        <v>6400</v>
      </c>
      <c r="D15" s="115">
        <f t="shared" si="0"/>
        <v>12800</v>
      </c>
    </row>
    <row r="16" spans="1:4">
      <c r="A16" s="26" t="s">
        <v>15</v>
      </c>
      <c r="B16" s="115">
        <v>5000</v>
      </c>
      <c r="C16" s="115">
        <v>0</v>
      </c>
      <c r="D16" s="115">
        <f t="shared" si="0"/>
        <v>5000</v>
      </c>
    </row>
    <row r="17" spans="1:4">
      <c r="A17" s="26" t="s">
        <v>60</v>
      </c>
      <c r="B17" s="115">
        <v>40000</v>
      </c>
      <c r="C17" s="115">
        <v>40000</v>
      </c>
      <c r="D17" s="115">
        <f t="shared" si="0"/>
        <v>80000</v>
      </c>
    </row>
    <row r="18" spans="1:4">
      <c r="A18" s="26" t="s">
        <v>40</v>
      </c>
      <c r="B18" s="115">
        <v>3000</v>
      </c>
      <c r="C18" s="115">
        <v>3000</v>
      </c>
      <c r="D18" s="115">
        <f t="shared" si="0"/>
        <v>6000</v>
      </c>
    </row>
    <row r="19" spans="1:4">
      <c r="A19" s="26" t="s">
        <v>41</v>
      </c>
      <c r="B19" s="115">
        <v>2400</v>
      </c>
      <c r="C19" s="115">
        <v>2400</v>
      </c>
      <c r="D19" s="115">
        <f t="shared" si="0"/>
        <v>4800</v>
      </c>
    </row>
    <row r="20" spans="1:4" ht="16" thickBot="1">
      <c r="A20" s="30" t="s">
        <v>28</v>
      </c>
      <c r="B20" s="116">
        <v>2000</v>
      </c>
      <c r="C20" s="116">
        <v>2000</v>
      </c>
      <c r="D20" s="115">
        <f t="shared" si="0"/>
        <v>4000</v>
      </c>
    </row>
    <row r="21" spans="1:4" ht="16" thickBot="1">
      <c r="A21" s="31" t="s">
        <v>11</v>
      </c>
      <c r="B21" s="117">
        <f>SUM(B11:B20)</f>
        <v>76600</v>
      </c>
      <c r="C21" s="117">
        <f>SUM(C11:C20)</f>
        <v>71600</v>
      </c>
      <c r="D21" s="117">
        <f>SUM(D11:D20)</f>
        <v>148200</v>
      </c>
    </row>
    <row r="22" spans="1:4" ht="16" thickBot="1">
      <c r="A22" s="33"/>
      <c r="B22" s="120"/>
      <c r="C22" s="120"/>
      <c r="D22" s="120"/>
    </row>
    <row r="23" spans="1:4" ht="16" thickBot="1">
      <c r="A23" s="34" t="s">
        <v>31</v>
      </c>
      <c r="B23" s="117">
        <f>B8-B21</f>
        <v>38400</v>
      </c>
      <c r="C23" s="117">
        <f>C8-C21</f>
        <v>43400</v>
      </c>
      <c r="D23" s="117">
        <f>D8-D21</f>
        <v>81800</v>
      </c>
    </row>
  </sheetData>
  <phoneticPr fontId="3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G14" sqref="G14"/>
    </sheetView>
  </sheetViews>
  <sheetFormatPr baseColWidth="10" defaultRowHeight="15" x14ac:dyDescent="0"/>
  <cols>
    <col min="1" max="1" width="24.1640625" bestFit="1" customWidth="1"/>
    <col min="2" max="3" width="9.5" bestFit="1" customWidth="1"/>
    <col min="4" max="4" width="10.5" bestFit="1" customWidth="1"/>
  </cols>
  <sheetData>
    <row r="1" spans="1:4">
      <c r="A1" s="155" t="s">
        <v>0</v>
      </c>
    </row>
    <row r="3" spans="1:4">
      <c r="A3" s="155" t="s">
        <v>4</v>
      </c>
      <c r="B3" s="155" t="s">
        <v>2</v>
      </c>
      <c r="C3" s="155" t="s">
        <v>3</v>
      </c>
      <c r="D3" s="155" t="s">
        <v>1</v>
      </c>
    </row>
    <row r="4" spans="1:4">
      <c r="A4" t="s">
        <v>5</v>
      </c>
      <c r="B4" s="143">
        <v>7000</v>
      </c>
      <c r="C4" s="144">
        <v>3000</v>
      </c>
      <c r="D4" s="145">
        <f t="shared" ref="D4:D8" si="0">B4+C4</f>
        <v>10000</v>
      </c>
    </row>
    <row r="5" spans="1:4">
      <c r="A5" t="s">
        <v>7</v>
      </c>
      <c r="B5" s="146">
        <v>0</v>
      </c>
      <c r="C5" s="147">
        <v>0</v>
      </c>
      <c r="D5" s="148">
        <f t="shared" si="0"/>
        <v>0</v>
      </c>
    </row>
    <row r="6" spans="1:4">
      <c r="A6" t="s">
        <v>8</v>
      </c>
      <c r="B6" s="146">
        <v>0</v>
      </c>
      <c r="C6" s="147">
        <v>0</v>
      </c>
      <c r="D6" s="148">
        <f t="shared" si="0"/>
        <v>0</v>
      </c>
    </row>
    <row r="7" spans="1:4">
      <c r="A7" t="s">
        <v>9</v>
      </c>
      <c r="B7" s="146">
        <v>0</v>
      </c>
      <c r="C7" s="147">
        <v>0</v>
      </c>
      <c r="D7" s="148">
        <f t="shared" si="0"/>
        <v>0</v>
      </c>
    </row>
    <row r="8" spans="1:4">
      <c r="A8" t="s">
        <v>10</v>
      </c>
      <c r="B8" s="146">
        <v>0</v>
      </c>
      <c r="C8" s="147">
        <v>0</v>
      </c>
      <c r="D8" s="148">
        <f t="shared" si="0"/>
        <v>0</v>
      </c>
    </row>
    <row r="9" spans="1:4">
      <c r="A9" s="38" t="s">
        <v>11</v>
      </c>
      <c r="B9" s="152">
        <f>SUM(B4:B8)</f>
        <v>7000</v>
      </c>
      <c r="C9" s="153">
        <f>SUM(C4:C8)</f>
        <v>3000</v>
      </c>
      <c r="D9" s="154">
        <f>SUM(D4:D8)</f>
        <v>10000</v>
      </c>
    </row>
    <row r="10" spans="1:4">
      <c r="B10" s="149"/>
      <c r="C10" s="150"/>
      <c r="D10" s="151"/>
    </row>
    <row r="11" spans="1:4">
      <c r="A11" s="155" t="s">
        <v>12</v>
      </c>
      <c r="B11" s="149"/>
      <c r="C11" s="150"/>
      <c r="D11" s="151"/>
    </row>
    <row r="12" spans="1:4">
      <c r="A12" t="s">
        <v>175</v>
      </c>
      <c r="B12" s="146">
        <v>5000</v>
      </c>
      <c r="C12" s="147">
        <v>1000</v>
      </c>
      <c r="D12" s="148">
        <f t="shared" ref="D12:D31" si="1">B12+C12</f>
        <v>6000</v>
      </c>
    </row>
    <row r="13" spans="1:4">
      <c r="A13" t="s">
        <v>15</v>
      </c>
      <c r="B13" s="146">
        <v>5000</v>
      </c>
      <c r="C13" s="147">
        <v>0</v>
      </c>
      <c r="D13" s="148">
        <f t="shared" si="1"/>
        <v>5000</v>
      </c>
    </row>
    <row r="14" spans="1:4">
      <c r="A14" t="s">
        <v>16</v>
      </c>
      <c r="B14" s="146">
        <v>5000</v>
      </c>
      <c r="C14" s="147">
        <v>5000</v>
      </c>
      <c r="D14" s="148">
        <f t="shared" si="1"/>
        <v>10000</v>
      </c>
    </row>
    <row r="15" spans="1:4">
      <c r="A15" t="s">
        <v>17</v>
      </c>
      <c r="B15" s="146">
        <v>1000</v>
      </c>
      <c r="C15" s="147">
        <v>0</v>
      </c>
      <c r="D15" s="148">
        <f t="shared" si="1"/>
        <v>1000</v>
      </c>
    </row>
    <row r="16" spans="1:4">
      <c r="A16" t="s">
        <v>19</v>
      </c>
      <c r="B16" s="146">
        <v>0</v>
      </c>
      <c r="C16" s="147">
        <v>10000</v>
      </c>
      <c r="D16" s="148">
        <f t="shared" si="1"/>
        <v>10000</v>
      </c>
    </row>
    <row r="17" spans="1:4">
      <c r="A17" t="s">
        <v>20</v>
      </c>
      <c r="B17" s="146">
        <v>24000</v>
      </c>
      <c r="C17" s="147">
        <v>4000</v>
      </c>
      <c r="D17" s="148">
        <f t="shared" si="1"/>
        <v>28000</v>
      </c>
    </row>
    <row r="18" spans="1:4">
      <c r="A18" t="s">
        <v>21</v>
      </c>
      <c r="B18" s="146">
        <v>3500</v>
      </c>
      <c r="C18" s="147">
        <v>0</v>
      </c>
      <c r="D18" s="148">
        <f t="shared" si="1"/>
        <v>3500</v>
      </c>
    </row>
    <row r="19" spans="1:4">
      <c r="A19" t="s">
        <v>22</v>
      </c>
      <c r="B19" s="146">
        <v>1800</v>
      </c>
      <c r="C19" s="147">
        <v>1800</v>
      </c>
      <c r="D19" s="148">
        <f t="shared" si="1"/>
        <v>3600</v>
      </c>
    </row>
    <row r="20" spans="1:4">
      <c r="A20" t="s">
        <v>24</v>
      </c>
      <c r="B20" s="146">
        <v>5000</v>
      </c>
      <c r="C20" s="147">
        <v>0</v>
      </c>
      <c r="D20" s="148">
        <f t="shared" si="1"/>
        <v>5000</v>
      </c>
    </row>
    <row r="21" spans="1:4">
      <c r="A21" t="s">
        <v>25</v>
      </c>
      <c r="B21" s="146">
        <v>15000</v>
      </c>
      <c r="C21" s="147">
        <v>15000</v>
      </c>
      <c r="D21" s="148">
        <f t="shared" si="1"/>
        <v>30000</v>
      </c>
    </row>
    <row r="22" spans="1:4">
      <c r="A22" t="s">
        <v>27</v>
      </c>
      <c r="B22" s="146">
        <v>0</v>
      </c>
      <c r="C22" s="147">
        <v>0</v>
      </c>
      <c r="D22" s="148">
        <f t="shared" si="1"/>
        <v>0</v>
      </c>
    </row>
    <row r="23" spans="1:4">
      <c r="A23" t="s">
        <v>28</v>
      </c>
      <c r="B23" s="146">
        <v>5000</v>
      </c>
      <c r="C23" s="147">
        <v>5000</v>
      </c>
      <c r="D23" s="148">
        <f t="shared" si="1"/>
        <v>10000</v>
      </c>
    </row>
    <row r="24" spans="1:4">
      <c r="A24" t="s">
        <v>41</v>
      </c>
      <c r="B24" s="146">
        <v>900</v>
      </c>
      <c r="C24" s="147">
        <v>900</v>
      </c>
      <c r="D24" s="148">
        <f t="shared" si="1"/>
        <v>1800</v>
      </c>
    </row>
    <row r="25" spans="1:4">
      <c r="A25" t="s">
        <v>35</v>
      </c>
      <c r="B25" s="146">
        <v>400</v>
      </c>
      <c r="C25" s="147">
        <v>100</v>
      </c>
      <c r="D25" s="148">
        <f t="shared" si="1"/>
        <v>500</v>
      </c>
    </row>
    <row r="26" spans="1:4">
      <c r="A26" t="s">
        <v>36</v>
      </c>
      <c r="B26" s="146">
        <v>0</v>
      </c>
      <c r="C26" s="147">
        <v>300</v>
      </c>
      <c r="D26" s="148">
        <f t="shared" si="1"/>
        <v>300</v>
      </c>
    </row>
    <row r="27" spans="1:4">
      <c r="A27" t="s">
        <v>29</v>
      </c>
      <c r="B27" s="146">
        <v>2000</v>
      </c>
      <c r="C27" s="147">
        <v>0</v>
      </c>
      <c r="D27" s="148">
        <f t="shared" si="1"/>
        <v>2000</v>
      </c>
    </row>
    <row r="28" spans="1:4">
      <c r="A28" t="s">
        <v>30</v>
      </c>
      <c r="B28" s="146">
        <v>5000</v>
      </c>
      <c r="C28" s="147">
        <v>0</v>
      </c>
      <c r="D28" s="148">
        <f t="shared" si="1"/>
        <v>5000</v>
      </c>
    </row>
    <row r="29" spans="1:4">
      <c r="A29" t="s">
        <v>117</v>
      </c>
      <c r="B29" s="146">
        <v>0</v>
      </c>
      <c r="C29" s="147">
        <v>10000</v>
      </c>
      <c r="D29" s="148">
        <f t="shared" si="1"/>
        <v>10000</v>
      </c>
    </row>
    <row r="30" spans="1:4">
      <c r="A30" t="s">
        <v>159</v>
      </c>
      <c r="B30" s="146">
        <v>0</v>
      </c>
      <c r="C30" s="147">
        <v>2500</v>
      </c>
      <c r="D30" s="148">
        <f t="shared" si="1"/>
        <v>2500</v>
      </c>
    </row>
    <row r="31" spans="1:4">
      <c r="A31" s="38" t="s">
        <v>11</v>
      </c>
      <c r="B31" s="152">
        <f>SUM(B12:B30)</f>
        <v>78600</v>
      </c>
      <c r="C31" s="153">
        <f>SUM(C12:C30)</f>
        <v>55600</v>
      </c>
      <c r="D31" s="154">
        <f t="shared" si="1"/>
        <v>134200</v>
      </c>
    </row>
    <row r="32" spans="1:4">
      <c r="B32" s="149"/>
      <c r="C32" s="150"/>
      <c r="D32" s="151"/>
    </row>
    <row r="33" spans="1:4">
      <c r="A33" s="38" t="s">
        <v>31</v>
      </c>
      <c r="B33" s="152">
        <f>B9-B31</f>
        <v>-71600</v>
      </c>
      <c r="C33" s="153">
        <f>C9-C31</f>
        <v>-52600</v>
      </c>
      <c r="D33" s="154">
        <f>D9-D31</f>
        <v>-124200</v>
      </c>
    </row>
  </sheetData>
  <phoneticPr fontId="3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workbookViewId="0">
      <selection activeCell="F37" sqref="F37"/>
    </sheetView>
  </sheetViews>
  <sheetFormatPr baseColWidth="10" defaultRowHeight="15" x14ac:dyDescent="0"/>
  <cols>
    <col min="1" max="1" width="19.6640625" bestFit="1" customWidth="1"/>
    <col min="2" max="2" width="4.33203125" customWidth="1"/>
  </cols>
  <sheetData>
    <row r="1" spans="1:11" ht="16" thickBot="1">
      <c r="A1" s="59" t="s">
        <v>120</v>
      </c>
      <c r="B1" s="59"/>
      <c r="C1" s="59" t="s">
        <v>2</v>
      </c>
      <c r="D1" s="59" t="s">
        <v>3</v>
      </c>
      <c r="E1" s="59" t="s">
        <v>1</v>
      </c>
      <c r="F1" s="61"/>
    </row>
    <row r="2" spans="1:11">
      <c r="A2" s="62" t="s">
        <v>43</v>
      </c>
      <c r="B2" s="61"/>
      <c r="C2" s="61"/>
      <c r="D2" s="61"/>
      <c r="E2" s="61"/>
      <c r="F2" s="61"/>
    </row>
    <row r="3" spans="1:11">
      <c r="A3" s="61" t="s">
        <v>81</v>
      </c>
      <c r="B3" s="61"/>
      <c r="C3" s="35">
        <v>8000</v>
      </c>
      <c r="D3" s="136">
        <v>2000</v>
      </c>
      <c r="E3" s="136">
        <v>10000</v>
      </c>
      <c r="F3" s="65" t="s">
        <v>122</v>
      </c>
    </row>
    <row r="4" spans="1:11">
      <c r="A4" s="61" t="s">
        <v>79</v>
      </c>
      <c r="B4" s="61"/>
      <c r="C4" s="36">
        <v>0</v>
      </c>
      <c r="D4" s="137">
        <v>9000</v>
      </c>
      <c r="E4" s="137">
        <v>9000</v>
      </c>
      <c r="F4" s="61"/>
    </row>
    <row r="5" spans="1:11">
      <c r="A5" s="61" t="s">
        <v>80</v>
      </c>
      <c r="B5" s="61"/>
      <c r="C5" s="36">
        <v>0</v>
      </c>
      <c r="D5" s="37">
        <v>35000</v>
      </c>
      <c r="E5" s="36">
        <v>35000</v>
      </c>
      <c r="F5" s="61"/>
    </row>
    <row r="6" spans="1:11">
      <c r="A6" s="61" t="s">
        <v>123</v>
      </c>
      <c r="B6" s="61"/>
      <c r="C6" s="36">
        <v>56924</v>
      </c>
      <c r="D6" s="37">
        <v>57232</v>
      </c>
      <c r="E6" s="36">
        <v>114156</v>
      </c>
      <c r="F6" s="61"/>
    </row>
    <row r="7" spans="1:11">
      <c r="A7" s="68" t="s">
        <v>45</v>
      </c>
      <c r="B7" s="68"/>
      <c r="C7" s="39">
        <v>64924</v>
      </c>
      <c r="D7" s="138">
        <v>103232</v>
      </c>
      <c r="E7" s="138">
        <v>168156</v>
      </c>
      <c r="F7" s="61"/>
    </row>
    <row r="8" spans="1:11">
      <c r="A8" s="61"/>
      <c r="B8" s="61"/>
      <c r="C8" s="61"/>
      <c r="D8" s="61"/>
      <c r="E8" s="61"/>
      <c r="F8" s="61"/>
    </row>
    <row r="9" spans="1:11">
      <c r="A9" s="40" t="s">
        <v>12</v>
      </c>
      <c r="B9" s="61"/>
      <c r="C9" s="61"/>
      <c r="D9" s="61"/>
      <c r="E9" s="61"/>
      <c r="F9" s="61"/>
    </row>
    <row r="10" spans="1:11">
      <c r="A10" s="41" t="s">
        <v>81</v>
      </c>
      <c r="B10" s="61"/>
      <c r="C10" s="63">
        <v>8000</v>
      </c>
      <c r="D10" s="64">
        <v>2000</v>
      </c>
      <c r="E10" s="64">
        <v>10000</v>
      </c>
      <c r="F10" s="65" t="s">
        <v>122</v>
      </c>
    </row>
    <row r="11" spans="1:11">
      <c r="A11" s="41" t="s">
        <v>79</v>
      </c>
      <c r="B11" s="61"/>
      <c r="C11" s="66">
        <v>0</v>
      </c>
      <c r="D11" s="67">
        <v>9000</v>
      </c>
      <c r="E11" s="67">
        <v>9000</v>
      </c>
      <c r="F11" s="61"/>
    </row>
    <row r="12" spans="1:11">
      <c r="A12" s="41" t="s">
        <v>80</v>
      </c>
      <c r="B12" s="61"/>
      <c r="C12" s="66">
        <v>35000</v>
      </c>
      <c r="D12" s="67">
        <v>0</v>
      </c>
      <c r="E12" s="67">
        <v>35000</v>
      </c>
      <c r="F12" s="61"/>
    </row>
    <row r="13" spans="1:11">
      <c r="A13" s="41" t="s">
        <v>125</v>
      </c>
      <c r="B13" s="61"/>
      <c r="C13" s="66">
        <v>56924</v>
      </c>
      <c r="D13" s="67">
        <v>57232</v>
      </c>
      <c r="E13" s="67">
        <v>108756</v>
      </c>
      <c r="F13" s="61"/>
    </row>
    <row r="14" spans="1:11">
      <c r="A14" s="41" t="s">
        <v>126</v>
      </c>
      <c r="B14" s="61"/>
      <c r="C14" s="66">
        <v>3967</v>
      </c>
      <c r="D14" s="67">
        <v>3000</v>
      </c>
      <c r="E14" s="67">
        <v>6967</v>
      </c>
      <c r="F14" s="65" t="s">
        <v>127</v>
      </c>
    </row>
    <row r="15" spans="1:11">
      <c r="A15" s="41" t="s">
        <v>41</v>
      </c>
      <c r="B15" s="61"/>
      <c r="C15" s="66">
        <v>1500</v>
      </c>
      <c r="D15" s="67">
        <v>1500</v>
      </c>
      <c r="E15" s="67">
        <v>3000</v>
      </c>
      <c r="F15" s="61"/>
      <c r="G15" s="61"/>
      <c r="H15" s="61"/>
      <c r="I15" s="61"/>
      <c r="J15" s="61"/>
      <c r="K15" s="61"/>
    </row>
    <row r="16" spans="1:11">
      <c r="A16" s="41" t="s">
        <v>28</v>
      </c>
      <c r="B16" s="61"/>
      <c r="C16" s="66">
        <v>1000</v>
      </c>
      <c r="D16" s="67">
        <v>1000</v>
      </c>
      <c r="E16" s="67">
        <v>2000</v>
      </c>
      <c r="F16" s="61"/>
      <c r="G16" s="61"/>
      <c r="H16" s="61"/>
      <c r="I16" s="61"/>
      <c r="J16" s="61"/>
      <c r="K16" s="61"/>
    </row>
    <row r="17" spans="1:11" ht="16" thickBot="1">
      <c r="A17" s="42" t="s">
        <v>11</v>
      </c>
      <c r="B17" s="71"/>
      <c r="C17" s="72">
        <v>106391</v>
      </c>
      <c r="D17" s="73">
        <v>73732</v>
      </c>
      <c r="E17" s="73">
        <f>SUM(E10:E16)</f>
        <v>174723</v>
      </c>
      <c r="F17" s="61"/>
      <c r="G17" s="61"/>
      <c r="H17" s="61"/>
      <c r="I17" s="61"/>
      <c r="J17" s="61"/>
      <c r="K17" s="61"/>
    </row>
    <row r="18" spans="1:11" ht="16" thickTop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>
      <c r="A19" s="74" t="s">
        <v>51</v>
      </c>
      <c r="B19" s="75"/>
      <c r="C19" s="76">
        <v>-41467</v>
      </c>
      <c r="D19" s="76">
        <v>29500</v>
      </c>
      <c r="E19" s="76">
        <f>E7-E17</f>
        <v>-6567</v>
      </c>
      <c r="F19" s="65" t="s">
        <v>128</v>
      </c>
      <c r="G19" s="61"/>
      <c r="H19" s="61"/>
      <c r="I19" s="61"/>
      <c r="J19" s="61"/>
      <c r="K19" s="61"/>
    </row>
    <row r="20" spans="1:1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ht="16" thickBot="1">
      <c r="A21" s="59" t="s">
        <v>121</v>
      </c>
      <c r="B21" s="59"/>
      <c r="C21" s="59" t="s">
        <v>2</v>
      </c>
      <c r="D21" s="59" t="s">
        <v>3</v>
      </c>
      <c r="E21" s="59" t="s">
        <v>1</v>
      </c>
      <c r="F21" s="61"/>
      <c r="G21" s="61"/>
      <c r="H21" s="61"/>
      <c r="I21" s="61"/>
      <c r="J21" s="61"/>
      <c r="K21" s="61"/>
    </row>
    <row r="22" spans="1:1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>
      <c r="A23" s="62" t="s">
        <v>43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>
      <c r="A24" s="61" t="s">
        <v>82</v>
      </c>
      <c r="B24" s="61"/>
      <c r="C24" s="63">
        <v>56000</v>
      </c>
      <c r="D24" s="64">
        <v>56000</v>
      </c>
      <c r="E24" s="64">
        <v>112000</v>
      </c>
      <c r="F24" s="61"/>
      <c r="G24" s="61"/>
      <c r="H24" s="61"/>
      <c r="I24" s="61"/>
      <c r="J24" s="61"/>
      <c r="K24" s="61"/>
    </row>
    <row r="25" spans="1:11">
      <c r="A25" s="61" t="s">
        <v>83</v>
      </c>
      <c r="B25" s="61"/>
      <c r="C25" s="66">
        <v>924</v>
      </c>
      <c r="D25" s="67">
        <v>1232</v>
      </c>
      <c r="E25" s="67">
        <v>2156</v>
      </c>
      <c r="F25" s="61"/>
      <c r="G25" s="61"/>
      <c r="H25" s="61"/>
      <c r="I25" s="61"/>
      <c r="J25" s="61"/>
      <c r="K25" s="61"/>
    </row>
    <row r="26" spans="1:11">
      <c r="A26" s="68" t="s">
        <v>45</v>
      </c>
      <c r="B26" s="68"/>
      <c r="C26" s="69">
        <v>56924</v>
      </c>
      <c r="D26" s="70">
        <v>57232</v>
      </c>
      <c r="E26" s="69">
        <v>114156</v>
      </c>
      <c r="F26" s="61"/>
      <c r="G26" s="61"/>
      <c r="H26" s="61"/>
      <c r="I26" s="61"/>
      <c r="J26" s="61"/>
      <c r="K26" s="61"/>
    </row>
    <row r="27" spans="1:11">
      <c r="A27" s="61"/>
      <c r="B27" s="61"/>
      <c r="C27" s="61"/>
      <c r="D27" s="61"/>
      <c r="E27" s="61"/>
      <c r="K27" s="61"/>
    </row>
    <row r="28" spans="1:11">
      <c r="A28" s="40" t="s">
        <v>12</v>
      </c>
      <c r="B28" s="61"/>
      <c r="C28" s="61"/>
      <c r="D28" s="61"/>
      <c r="E28" s="61"/>
      <c r="K28" s="61"/>
    </row>
    <row r="29" spans="1:11">
      <c r="A29" s="41" t="s">
        <v>124</v>
      </c>
      <c r="B29" s="61"/>
      <c r="C29" s="63">
        <v>51000</v>
      </c>
      <c r="D29" s="64">
        <v>51000</v>
      </c>
      <c r="E29" s="64">
        <v>102000</v>
      </c>
      <c r="K29" s="61"/>
    </row>
    <row r="30" spans="1:11">
      <c r="A30" s="41" t="s">
        <v>84</v>
      </c>
      <c r="B30" s="61"/>
      <c r="C30" s="66">
        <v>2000</v>
      </c>
      <c r="D30" s="67">
        <v>2000</v>
      </c>
      <c r="E30" s="67">
        <v>4000</v>
      </c>
      <c r="K30" s="61"/>
    </row>
    <row r="31" spans="1:11">
      <c r="A31" s="41" t="s">
        <v>85</v>
      </c>
      <c r="B31" s="41"/>
      <c r="C31" s="66">
        <v>324</v>
      </c>
      <c r="D31" s="67">
        <v>432</v>
      </c>
      <c r="E31" s="67">
        <v>756</v>
      </c>
      <c r="K31" s="61"/>
    </row>
    <row r="32" spans="1:11">
      <c r="A32" s="41" t="s">
        <v>28</v>
      </c>
      <c r="B32" s="41"/>
      <c r="C32" s="66">
        <v>1000</v>
      </c>
      <c r="D32" s="67">
        <v>1000</v>
      </c>
      <c r="E32" s="67">
        <v>2000</v>
      </c>
      <c r="K32" s="61"/>
    </row>
    <row r="33" spans="1:11" ht="16" thickBot="1">
      <c r="A33" s="42" t="s">
        <v>11</v>
      </c>
      <c r="B33" s="71"/>
      <c r="C33" s="72">
        <v>54324</v>
      </c>
      <c r="D33" s="73">
        <v>54432</v>
      </c>
      <c r="E33" s="73">
        <v>108756</v>
      </c>
      <c r="K33" s="61"/>
    </row>
    <row r="34" spans="1:11" ht="16" thickTop="1">
      <c r="A34" s="61"/>
      <c r="B34" s="61"/>
      <c r="C34" s="61"/>
      <c r="D34" s="61"/>
      <c r="E34" s="61"/>
      <c r="K34" s="61"/>
    </row>
    <row r="35" spans="1:11">
      <c r="A35" s="74" t="s">
        <v>51</v>
      </c>
      <c r="B35" s="75"/>
      <c r="C35" s="76">
        <v>2600</v>
      </c>
      <c r="D35" s="76">
        <v>2800</v>
      </c>
      <c r="E35" s="76">
        <v>5400</v>
      </c>
      <c r="K35" s="61"/>
    </row>
    <row r="36" spans="1:11">
      <c r="K36" s="61"/>
    </row>
    <row r="37" spans="1:11">
      <c r="K37" s="61"/>
    </row>
    <row r="38" spans="1:11">
      <c r="K38" s="61"/>
    </row>
    <row r="39" spans="1:11">
      <c r="K39" s="61"/>
    </row>
    <row r="40" spans="1:11">
      <c r="K40" s="61"/>
    </row>
    <row r="41" spans="1:11" ht="16" thickBot="1">
      <c r="A41" s="65" t="s">
        <v>127</v>
      </c>
      <c r="B41" s="59" t="s">
        <v>104</v>
      </c>
      <c r="C41" s="59"/>
      <c r="D41" s="59"/>
      <c r="E41" s="59"/>
      <c r="F41" s="59"/>
      <c r="G41" s="59"/>
      <c r="H41" s="61"/>
      <c r="I41" s="61"/>
      <c r="J41" s="61"/>
      <c r="K41" s="61"/>
    </row>
    <row r="42" spans="1:11">
      <c r="A42" s="61"/>
      <c r="B42" s="77"/>
      <c r="C42" s="61"/>
      <c r="D42" s="61"/>
      <c r="E42" s="78" t="s">
        <v>129</v>
      </c>
      <c r="F42" s="78" t="s">
        <v>130</v>
      </c>
      <c r="G42" s="79" t="s">
        <v>131</v>
      </c>
      <c r="H42" s="80" t="s">
        <v>132</v>
      </c>
      <c r="I42" s="61"/>
      <c r="J42" s="61"/>
      <c r="K42" s="61"/>
    </row>
    <row r="43" spans="1:11">
      <c r="A43" s="61"/>
      <c r="B43" s="61"/>
      <c r="C43" s="61" t="s">
        <v>133</v>
      </c>
      <c r="D43" s="61"/>
      <c r="E43" s="61">
        <v>3</v>
      </c>
      <c r="F43" s="61">
        <v>1000</v>
      </c>
      <c r="G43" s="81">
        <v>3000</v>
      </c>
      <c r="H43" s="61" t="s">
        <v>134</v>
      </c>
      <c r="I43" s="61"/>
      <c r="J43" s="61"/>
      <c r="K43" s="61"/>
    </row>
    <row r="44" spans="1:11">
      <c r="A44" s="61"/>
      <c r="B44" s="61"/>
      <c r="C44" s="61" t="s">
        <v>135</v>
      </c>
      <c r="D44" s="61"/>
      <c r="E44" s="61">
        <v>1</v>
      </c>
      <c r="F44" s="61">
        <v>2500</v>
      </c>
      <c r="G44" s="81">
        <v>2500</v>
      </c>
      <c r="H44" s="61"/>
      <c r="I44" s="61"/>
      <c r="J44" s="61"/>
      <c r="K44" s="61"/>
    </row>
    <row r="45" spans="1:11">
      <c r="A45" s="61"/>
      <c r="B45" s="61"/>
      <c r="C45" s="61" t="s">
        <v>136</v>
      </c>
      <c r="D45" s="61"/>
      <c r="E45" s="61">
        <v>2</v>
      </c>
      <c r="F45" s="61">
        <v>27</v>
      </c>
      <c r="G45" s="81">
        <v>54</v>
      </c>
      <c r="H45" s="61" t="s">
        <v>137</v>
      </c>
      <c r="I45" s="61"/>
      <c r="J45" s="61"/>
      <c r="K45" s="61"/>
    </row>
    <row r="46" spans="1:11">
      <c r="A46" s="61"/>
      <c r="B46" s="61"/>
      <c r="C46" s="61" t="s">
        <v>138</v>
      </c>
      <c r="D46" s="61"/>
      <c r="E46" s="61">
        <v>12</v>
      </c>
      <c r="F46" s="61">
        <v>60</v>
      </c>
      <c r="G46" s="81">
        <v>720</v>
      </c>
      <c r="H46" s="61" t="s">
        <v>139</v>
      </c>
      <c r="I46" s="61"/>
      <c r="J46" s="61"/>
      <c r="K46" s="61"/>
    </row>
    <row r="47" spans="1:11">
      <c r="A47" s="61"/>
      <c r="B47" s="61"/>
      <c r="C47" s="61" t="s">
        <v>140</v>
      </c>
      <c r="D47" s="61"/>
      <c r="E47" s="61">
        <v>7</v>
      </c>
      <c r="F47" s="61">
        <v>99</v>
      </c>
      <c r="G47" s="81">
        <v>693</v>
      </c>
      <c r="H47" s="61" t="s">
        <v>141</v>
      </c>
      <c r="I47" s="61"/>
      <c r="J47" s="61"/>
      <c r="K47" s="61"/>
    </row>
    <row r="48" spans="1:11">
      <c r="A48" s="61"/>
      <c r="B48" s="82" t="s">
        <v>142</v>
      </c>
      <c r="C48" s="83"/>
      <c r="D48" s="83"/>
      <c r="E48" s="83"/>
      <c r="F48" s="83"/>
      <c r="G48" s="84">
        <v>6967</v>
      </c>
      <c r="H48" s="61"/>
      <c r="I48" s="61"/>
      <c r="J48" s="61"/>
      <c r="K48" s="61"/>
    </row>
    <row r="49" spans="1:1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</row>
    <row r="50" spans="1:11">
      <c r="A50" s="61"/>
      <c r="B50" s="61"/>
      <c r="C50" s="61"/>
      <c r="D50" s="61"/>
      <c r="E50" s="61"/>
      <c r="F50" s="61"/>
      <c r="G50" s="61"/>
      <c r="H50" s="77"/>
      <c r="I50" s="61"/>
      <c r="J50" s="61"/>
      <c r="K50" s="61"/>
    </row>
    <row r="51" spans="1:11">
      <c r="A51" s="65" t="s">
        <v>122</v>
      </c>
      <c r="B51" s="61" t="s">
        <v>143</v>
      </c>
      <c r="C51" s="61"/>
      <c r="D51" s="61"/>
      <c r="E51" s="61"/>
      <c r="F51" s="61"/>
      <c r="G51" s="61"/>
      <c r="H51" s="61"/>
      <c r="I51" s="61"/>
      <c r="J51" s="61"/>
      <c r="K51" s="61"/>
    </row>
    <row r="52" spans="1:11">
      <c r="A52" s="61"/>
      <c r="B52" s="61"/>
      <c r="C52" s="61"/>
      <c r="D52" s="61"/>
      <c r="E52" s="61"/>
      <c r="F52" s="61"/>
      <c r="G52" s="61"/>
      <c r="H52" s="61"/>
      <c r="I52" s="61"/>
      <c r="J52" s="61"/>
    </row>
    <row r="53" spans="1:11">
      <c r="A53" s="65" t="s">
        <v>144</v>
      </c>
      <c r="B53" s="61" t="s">
        <v>145</v>
      </c>
      <c r="C53" s="61"/>
      <c r="D53" s="61"/>
      <c r="E53" s="61"/>
      <c r="F53" s="61"/>
      <c r="G53" s="61"/>
      <c r="H53" s="61"/>
      <c r="I53" s="61"/>
      <c r="J53" s="61"/>
    </row>
    <row r="54" spans="1:11">
      <c r="A54" s="61"/>
      <c r="B54" s="61"/>
      <c r="C54" s="61"/>
      <c r="D54" s="61"/>
      <c r="E54" s="61"/>
      <c r="F54" s="61"/>
      <c r="G54" s="61"/>
      <c r="H54" s="61"/>
      <c r="I54" s="61"/>
      <c r="J54" s="61"/>
    </row>
    <row r="55" spans="1:11">
      <c r="A55" s="65" t="s">
        <v>146</v>
      </c>
      <c r="B55" s="61" t="s">
        <v>147</v>
      </c>
      <c r="C55" s="61"/>
      <c r="D55" s="61"/>
      <c r="E55" s="61"/>
      <c r="F55" s="61"/>
      <c r="G55" s="61"/>
      <c r="H55" s="61"/>
      <c r="I55" s="61"/>
      <c r="J55" s="61"/>
    </row>
    <row r="56" spans="1:11">
      <c r="A56" s="61"/>
      <c r="B56" s="61"/>
      <c r="C56" s="61"/>
      <c r="D56" s="61"/>
      <c r="E56" s="61"/>
      <c r="F56" s="61"/>
      <c r="G56" s="61"/>
      <c r="H56" s="61"/>
      <c r="I56" s="61"/>
      <c r="J56" s="61"/>
    </row>
    <row r="57" spans="1:11">
      <c r="A57" s="65" t="s">
        <v>148</v>
      </c>
      <c r="B57" s="61" t="s">
        <v>149</v>
      </c>
      <c r="C57" s="61"/>
      <c r="D57" s="61"/>
      <c r="E57" s="61"/>
      <c r="F57" s="61"/>
      <c r="G57" s="61"/>
      <c r="H57" s="61"/>
      <c r="I57" s="61"/>
      <c r="J57" s="61"/>
    </row>
    <row r="58" spans="1:11">
      <c r="A58" s="65"/>
      <c r="B58" s="61"/>
      <c r="C58" s="61"/>
      <c r="D58" s="61"/>
      <c r="E58" s="61"/>
      <c r="F58" s="61"/>
      <c r="G58" s="61"/>
      <c r="H58" s="61"/>
      <c r="I58" s="61"/>
      <c r="J58" s="61"/>
    </row>
    <row r="59" spans="1:11">
      <c r="A59" s="65" t="s">
        <v>150</v>
      </c>
      <c r="B59" s="61" t="s">
        <v>151</v>
      </c>
      <c r="C59" s="61"/>
      <c r="D59" s="61"/>
      <c r="E59" s="61"/>
      <c r="F59" s="61"/>
      <c r="G59" s="61"/>
      <c r="H59" s="61"/>
      <c r="I59" s="61"/>
      <c r="J59" s="61"/>
    </row>
    <row r="60" spans="1:11">
      <c r="A60" s="61"/>
      <c r="B60" s="61"/>
      <c r="C60" s="61"/>
      <c r="D60" s="61"/>
      <c r="E60" s="61"/>
      <c r="F60" s="61"/>
      <c r="G60" s="61"/>
      <c r="H60" s="61"/>
      <c r="I60" s="61"/>
      <c r="J60" s="61"/>
    </row>
    <row r="61" spans="1:11">
      <c r="A61" s="65" t="s">
        <v>152</v>
      </c>
      <c r="B61" s="61" t="s">
        <v>153</v>
      </c>
      <c r="C61" s="61"/>
      <c r="D61" s="61"/>
      <c r="E61" s="61"/>
      <c r="F61" s="61"/>
      <c r="G61" s="61"/>
      <c r="H61" s="61"/>
      <c r="I61" s="61"/>
      <c r="J61" s="61"/>
    </row>
    <row r="62" spans="1:11">
      <c r="A62" s="61"/>
      <c r="B62" s="61"/>
      <c r="C62" s="61"/>
      <c r="D62" s="61"/>
      <c r="E62" s="61"/>
      <c r="F62" s="61"/>
      <c r="G62" s="61"/>
      <c r="H62" s="61"/>
      <c r="I62" s="61"/>
      <c r="J62" s="61"/>
    </row>
    <row r="63" spans="1:11">
      <c r="A63" s="65" t="s">
        <v>128</v>
      </c>
      <c r="B63" s="61" t="s">
        <v>154</v>
      </c>
      <c r="C63" s="61"/>
      <c r="D63" s="61"/>
      <c r="E63" s="61"/>
      <c r="F63" s="61"/>
      <c r="G63" s="61"/>
      <c r="H63" s="61"/>
      <c r="I63" s="61"/>
      <c r="J63" s="61"/>
    </row>
    <row r="64" spans="1:11">
      <c r="A64" s="61"/>
      <c r="B64" s="61"/>
      <c r="C64" s="61"/>
      <c r="D64" s="61"/>
      <c r="E64" s="61"/>
      <c r="F64" s="61"/>
      <c r="G64" s="61"/>
      <c r="H64" s="61"/>
      <c r="I64" s="61"/>
      <c r="J64" s="61"/>
    </row>
    <row r="65" spans="1:10">
      <c r="A65" s="65" t="s">
        <v>155</v>
      </c>
      <c r="B65" s="61" t="s">
        <v>156</v>
      </c>
      <c r="C65" s="61"/>
      <c r="D65" s="61"/>
      <c r="E65" s="61"/>
      <c r="F65" s="61"/>
      <c r="G65" s="61"/>
      <c r="H65" s="61"/>
      <c r="I65" s="61"/>
      <c r="J65" s="61"/>
    </row>
  </sheetData>
  <phoneticPr fontId="3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J12" sqref="J12"/>
    </sheetView>
  </sheetViews>
  <sheetFormatPr baseColWidth="10" defaultRowHeight="15" x14ac:dyDescent="0"/>
  <cols>
    <col min="1" max="1" width="29" customWidth="1"/>
  </cols>
  <sheetData>
    <row r="1" spans="1:5" ht="16" thickBot="1">
      <c r="A1" s="20" t="s">
        <v>52</v>
      </c>
      <c r="B1" s="21"/>
      <c r="C1" s="112" t="s">
        <v>2</v>
      </c>
      <c r="D1" s="130" t="s">
        <v>3</v>
      </c>
      <c r="E1" s="112" t="s">
        <v>1</v>
      </c>
    </row>
    <row r="2" spans="1:5">
      <c r="A2" s="22"/>
      <c r="B2" s="22"/>
      <c r="C2" s="108"/>
      <c r="D2" s="131"/>
      <c r="E2" s="108"/>
    </row>
    <row r="3" spans="1:5">
      <c r="A3" s="23" t="s">
        <v>43</v>
      </c>
      <c r="B3" s="22"/>
      <c r="C3" s="110">
        <v>0</v>
      </c>
      <c r="D3" s="132">
        <v>0</v>
      </c>
      <c r="E3" s="110">
        <v>0</v>
      </c>
    </row>
    <row r="4" spans="1:5" ht="16" thickBot="1">
      <c r="A4" s="22" t="s">
        <v>161</v>
      </c>
      <c r="B4" s="22"/>
      <c r="C4" s="127">
        <v>5000</v>
      </c>
      <c r="D4" s="133">
        <v>5000</v>
      </c>
      <c r="E4" s="127">
        <v>10000</v>
      </c>
    </row>
    <row r="5" spans="1:5" ht="16" thickBot="1">
      <c r="A5" s="21" t="s">
        <v>11</v>
      </c>
      <c r="B5" s="21"/>
      <c r="C5" s="128">
        <v>5000</v>
      </c>
      <c r="D5" s="134">
        <v>5000</v>
      </c>
      <c r="E5" s="128">
        <v>10000</v>
      </c>
    </row>
    <row r="6" spans="1:5">
      <c r="A6" s="22"/>
      <c r="B6" s="22"/>
      <c r="C6" s="108"/>
      <c r="D6" s="108"/>
      <c r="E6" s="108"/>
    </row>
    <row r="7" spans="1:5">
      <c r="A7" s="24" t="s">
        <v>12</v>
      </c>
      <c r="B7" s="22"/>
      <c r="C7" s="109"/>
      <c r="D7" s="109"/>
      <c r="E7" s="109"/>
    </row>
    <row r="8" spans="1:5">
      <c r="A8" s="22" t="s">
        <v>53</v>
      </c>
      <c r="B8" s="22"/>
      <c r="C8" s="110">
        <v>5000</v>
      </c>
      <c r="D8" s="110">
        <v>5000</v>
      </c>
      <c r="E8" s="110">
        <f>C8+D8</f>
        <v>10000</v>
      </c>
    </row>
    <row r="9" spans="1:5">
      <c r="A9" s="22" t="s">
        <v>162</v>
      </c>
      <c r="B9" s="22"/>
      <c r="C9" s="110">
        <v>4000</v>
      </c>
      <c r="D9" s="110">
        <v>4000</v>
      </c>
      <c r="E9" s="110">
        <f t="shared" ref="E9:E17" si="0">C9+D9</f>
        <v>8000</v>
      </c>
    </row>
    <row r="10" spans="1:5">
      <c r="A10" s="22" t="s">
        <v>163</v>
      </c>
      <c r="B10" s="22"/>
      <c r="C10" s="110">
        <v>1500</v>
      </c>
      <c r="D10" s="110">
        <v>1500</v>
      </c>
      <c r="E10" s="110">
        <f t="shared" si="0"/>
        <v>3000</v>
      </c>
    </row>
    <row r="11" spans="1:5">
      <c r="A11" s="22" t="s">
        <v>164</v>
      </c>
      <c r="B11" s="22"/>
      <c r="C11" s="110">
        <v>800</v>
      </c>
      <c r="D11" s="110">
        <v>800</v>
      </c>
      <c r="E11" s="110">
        <f t="shared" si="0"/>
        <v>1600</v>
      </c>
    </row>
    <row r="12" spans="1:5">
      <c r="A12" s="22" t="s">
        <v>165</v>
      </c>
      <c r="B12" s="22"/>
      <c r="C12" s="110">
        <v>3500</v>
      </c>
      <c r="D12" s="110">
        <v>3500</v>
      </c>
      <c r="E12" s="110">
        <f t="shared" si="0"/>
        <v>7000</v>
      </c>
    </row>
    <row r="13" spans="1:5">
      <c r="A13" s="22" t="s">
        <v>166</v>
      </c>
      <c r="B13" s="22"/>
      <c r="C13" s="105">
        <v>5000</v>
      </c>
      <c r="D13" s="105">
        <v>5000</v>
      </c>
      <c r="E13" s="110">
        <f t="shared" si="0"/>
        <v>10000</v>
      </c>
    </row>
    <row r="14" spans="1:5">
      <c r="A14" s="22" t="s">
        <v>54</v>
      </c>
      <c r="B14" s="22"/>
      <c r="C14" s="110">
        <v>1500</v>
      </c>
      <c r="D14" s="110">
        <v>1500</v>
      </c>
      <c r="E14" s="110">
        <f t="shared" si="0"/>
        <v>3000</v>
      </c>
    </row>
    <row r="15" spans="1:5">
      <c r="A15" s="22" t="s">
        <v>167</v>
      </c>
      <c r="B15" s="22"/>
      <c r="C15" s="105">
        <v>0</v>
      </c>
      <c r="D15" s="105">
        <v>1500</v>
      </c>
      <c r="E15" s="110">
        <f t="shared" si="0"/>
        <v>1500</v>
      </c>
    </row>
    <row r="16" spans="1:5">
      <c r="A16" s="22" t="s">
        <v>168</v>
      </c>
      <c r="B16" s="22"/>
      <c r="C16" s="105">
        <v>0</v>
      </c>
      <c r="D16" s="105">
        <v>1500</v>
      </c>
      <c r="E16" s="110">
        <f t="shared" si="0"/>
        <v>1500</v>
      </c>
    </row>
    <row r="17" spans="1:5" ht="16" thickBot="1">
      <c r="A17" s="22" t="s">
        <v>169</v>
      </c>
      <c r="B17" s="22"/>
      <c r="C17" s="127">
        <v>4000</v>
      </c>
      <c r="D17" s="127">
        <v>4000</v>
      </c>
      <c r="E17" s="110">
        <f t="shared" si="0"/>
        <v>8000</v>
      </c>
    </row>
    <row r="18" spans="1:5" ht="16" thickBot="1">
      <c r="A18" s="21" t="s">
        <v>11</v>
      </c>
      <c r="B18" s="21"/>
      <c r="C18" s="129">
        <f>SUM(C8:C17)</f>
        <v>25300</v>
      </c>
      <c r="D18" s="129">
        <f>SUM(D8:D17)</f>
        <v>28300</v>
      </c>
      <c r="E18" s="129">
        <f>SUM(E8:E17)</f>
        <v>53600</v>
      </c>
    </row>
    <row r="19" spans="1:5" ht="16" thickBot="1">
      <c r="A19" s="22"/>
      <c r="B19" s="22"/>
      <c r="C19" s="112"/>
      <c r="D19" s="112"/>
      <c r="E19" s="112"/>
    </row>
    <row r="20" spans="1:5" ht="16" thickBot="1">
      <c r="A20" s="25" t="s">
        <v>51</v>
      </c>
      <c r="B20" s="126"/>
      <c r="C20" s="128">
        <f>C5-C18</f>
        <v>-20300</v>
      </c>
      <c r="D20" s="128">
        <f>D5-D18</f>
        <v>-23300</v>
      </c>
      <c r="E20" s="128">
        <f>E5-E18</f>
        <v>-43600</v>
      </c>
    </row>
    <row r="21" spans="1:5">
      <c r="A21" s="22"/>
      <c r="B21" s="22"/>
      <c r="C21" s="22"/>
      <c r="D21" s="22"/>
      <c r="E21" s="22"/>
    </row>
    <row r="22" spans="1:5">
      <c r="A22" s="22"/>
      <c r="B22" s="22"/>
      <c r="C22" s="22"/>
      <c r="D22" s="22"/>
      <c r="E22" s="22"/>
    </row>
    <row r="23" spans="1:5">
      <c r="A23" s="22"/>
      <c r="B23" s="22"/>
      <c r="C23" s="22"/>
      <c r="D23" s="22"/>
      <c r="E23" s="22"/>
    </row>
    <row r="24" spans="1:5">
      <c r="A24" s="22" t="s">
        <v>170</v>
      </c>
      <c r="B24" s="22"/>
      <c r="C24" s="22"/>
      <c r="D24" s="22"/>
      <c r="E24" s="22"/>
    </row>
    <row r="25" spans="1:5">
      <c r="A25" s="22" t="s">
        <v>171</v>
      </c>
      <c r="B25" s="22"/>
      <c r="C25" s="22"/>
      <c r="D25" s="22"/>
      <c r="E25" s="22"/>
    </row>
    <row r="26" spans="1:5">
      <c r="A26" s="22" t="s">
        <v>172</v>
      </c>
      <c r="B26" s="22"/>
      <c r="C26" s="22"/>
      <c r="D26" s="22"/>
      <c r="E26" s="22"/>
    </row>
  </sheetData>
  <phoneticPr fontId="3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H15" sqref="H15"/>
    </sheetView>
  </sheetViews>
  <sheetFormatPr baseColWidth="10" defaultRowHeight="15" x14ac:dyDescent="0"/>
  <cols>
    <col min="1" max="1" width="22.33203125" customWidth="1"/>
  </cols>
  <sheetData>
    <row r="1" spans="1:4">
      <c r="A1" s="1" t="s">
        <v>32</v>
      </c>
      <c r="B1" s="1" t="s">
        <v>2</v>
      </c>
      <c r="C1" s="1" t="s">
        <v>3</v>
      </c>
      <c r="D1" s="1" t="s">
        <v>1</v>
      </c>
    </row>
    <row r="2" spans="1:4" ht="16" thickBot="1">
      <c r="A2" s="1"/>
      <c r="B2" s="1"/>
      <c r="C2" s="1"/>
      <c r="D2" s="1"/>
    </row>
    <row r="3" spans="1:4">
      <c r="A3" s="3" t="s">
        <v>4</v>
      </c>
      <c r="B3" s="121"/>
      <c r="C3" s="121"/>
      <c r="D3" s="121"/>
    </row>
    <row r="4" spans="1:4">
      <c r="A4" s="4" t="s">
        <v>7</v>
      </c>
      <c r="B4" s="122">
        <v>18000</v>
      </c>
      <c r="C4" s="122">
        <v>0</v>
      </c>
      <c r="D4" s="122">
        <v>18000</v>
      </c>
    </row>
    <row r="5" spans="1:4">
      <c r="A5" s="4" t="s">
        <v>8</v>
      </c>
      <c r="B5" s="122">
        <f>(30000*1.25)+B6</f>
        <v>52500</v>
      </c>
      <c r="C5" s="122">
        <v>0</v>
      </c>
      <c r="D5" s="122">
        <f>B5+C5</f>
        <v>52500</v>
      </c>
    </row>
    <row r="6" spans="1:4" ht="16" thickBot="1">
      <c r="A6" s="4" t="s">
        <v>160</v>
      </c>
      <c r="B6" s="122">
        <v>15000</v>
      </c>
      <c r="C6" s="122">
        <v>0</v>
      </c>
      <c r="D6" s="122">
        <v>15000</v>
      </c>
    </row>
    <row r="7" spans="1:4" ht="16" thickBot="1">
      <c r="A7" s="5" t="s">
        <v>11</v>
      </c>
      <c r="B7" s="123">
        <f>B4+B5</f>
        <v>70500</v>
      </c>
      <c r="C7" s="123">
        <v>0</v>
      </c>
      <c r="D7" s="124">
        <f>D4+D5</f>
        <v>70500</v>
      </c>
    </row>
    <row r="8" spans="1:4">
      <c r="A8" s="4"/>
      <c r="B8" s="125"/>
      <c r="C8" s="125"/>
      <c r="D8" s="125"/>
    </row>
    <row r="9" spans="1:4">
      <c r="A9" s="6" t="s">
        <v>12</v>
      </c>
      <c r="B9" s="125"/>
      <c r="C9" s="125"/>
      <c r="D9" s="125"/>
    </row>
    <row r="10" spans="1:4">
      <c r="A10" s="6" t="s">
        <v>158</v>
      </c>
      <c r="B10" s="122">
        <v>7500</v>
      </c>
      <c r="C10" s="122">
        <v>0</v>
      </c>
      <c r="D10" s="122">
        <f>B10+C10</f>
        <v>7500</v>
      </c>
    </row>
    <row r="11" spans="1:4">
      <c r="A11" s="4" t="s">
        <v>33</v>
      </c>
      <c r="B11" s="122">
        <v>10000</v>
      </c>
      <c r="C11" s="122">
        <v>0</v>
      </c>
      <c r="D11" s="122">
        <v>10000</v>
      </c>
    </row>
    <row r="12" spans="1:4">
      <c r="A12" s="4" t="s">
        <v>34</v>
      </c>
      <c r="B12" s="122">
        <v>5000</v>
      </c>
      <c r="C12" s="122">
        <v>0</v>
      </c>
      <c r="D12" s="122">
        <v>5000</v>
      </c>
    </row>
    <row r="13" spans="1:4">
      <c r="A13" s="4" t="s">
        <v>35</v>
      </c>
      <c r="B13" s="122">
        <v>3000</v>
      </c>
      <c r="C13" s="122">
        <v>0</v>
      </c>
      <c r="D13" s="122">
        <v>3000</v>
      </c>
    </row>
    <row r="14" spans="1:4">
      <c r="A14" s="4" t="s">
        <v>36</v>
      </c>
      <c r="B14" s="122">
        <v>4000</v>
      </c>
      <c r="C14" s="122">
        <v>0</v>
      </c>
      <c r="D14" s="122">
        <v>4000</v>
      </c>
    </row>
    <row r="15" spans="1:4">
      <c r="A15" s="4" t="s">
        <v>15</v>
      </c>
      <c r="B15" s="122">
        <v>21100</v>
      </c>
      <c r="C15" s="122">
        <v>0</v>
      </c>
      <c r="D15" s="122">
        <v>21100</v>
      </c>
    </row>
    <row r="16" spans="1:4">
      <c r="A16" s="4" t="s">
        <v>37</v>
      </c>
      <c r="B16" s="122">
        <v>4000</v>
      </c>
      <c r="C16" s="122">
        <v>0</v>
      </c>
      <c r="D16" s="122">
        <v>4000</v>
      </c>
    </row>
    <row r="17" spans="1:4">
      <c r="A17" s="4" t="s">
        <v>38</v>
      </c>
      <c r="B17" s="122">
        <v>7000</v>
      </c>
      <c r="C17" s="122">
        <v>0</v>
      </c>
      <c r="D17" s="122">
        <v>7000</v>
      </c>
    </row>
    <row r="18" spans="1:4">
      <c r="A18" s="4" t="s">
        <v>39</v>
      </c>
      <c r="B18" s="122">
        <v>2500</v>
      </c>
      <c r="C18" s="122">
        <v>0</v>
      </c>
      <c r="D18" s="122">
        <v>2500</v>
      </c>
    </row>
    <row r="19" spans="1:4">
      <c r="A19" s="4" t="s">
        <v>40</v>
      </c>
      <c r="B19" s="122">
        <v>1500</v>
      </c>
      <c r="C19" s="122">
        <v>0</v>
      </c>
      <c r="D19" s="122">
        <v>1500</v>
      </c>
    </row>
    <row r="20" spans="1:4">
      <c r="A20" s="4" t="s">
        <v>41</v>
      </c>
      <c r="B20" s="122">
        <v>900</v>
      </c>
      <c r="C20" s="122">
        <v>0</v>
      </c>
      <c r="D20" s="122">
        <v>900</v>
      </c>
    </row>
    <row r="21" spans="1:4">
      <c r="A21" s="4" t="s">
        <v>14</v>
      </c>
      <c r="B21" s="122">
        <v>2000</v>
      </c>
      <c r="C21" s="122">
        <v>0</v>
      </c>
      <c r="D21" s="122">
        <v>2000</v>
      </c>
    </row>
    <row r="22" spans="1:4" ht="16" thickBot="1">
      <c r="A22" s="4" t="s">
        <v>28</v>
      </c>
      <c r="B22" s="122">
        <v>2000</v>
      </c>
      <c r="C22" s="122">
        <v>0</v>
      </c>
      <c r="D22" s="122">
        <v>2000</v>
      </c>
    </row>
    <row r="23" spans="1:4" ht="16" thickBot="1">
      <c r="A23" s="5" t="s">
        <v>11</v>
      </c>
      <c r="B23" s="123">
        <f>SUM(B10:B22)</f>
        <v>70500</v>
      </c>
      <c r="C23" s="123">
        <v>0</v>
      </c>
      <c r="D23" s="124">
        <f>SUM(D10:D22)</f>
        <v>70500</v>
      </c>
    </row>
    <row r="24" spans="1:4" ht="16" thickBot="1">
      <c r="A24" s="6"/>
      <c r="B24" s="125"/>
      <c r="C24" s="125"/>
      <c r="D24" s="125"/>
    </row>
    <row r="25" spans="1:4" ht="16" thickBot="1">
      <c r="A25" s="5" t="s">
        <v>31</v>
      </c>
      <c r="B25" s="123">
        <v>0</v>
      </c>
      <c r="C25" s="123">
        <v>0</v>
      </c>
      <c r="D25" s="123">
        <v>0</v>
      </c>
    </row>
  </sheetData>
  <phoneticPr fontId="3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ArrKom</vt:lpstr>
      <vt:lpstr>BanKom</vt:lpstr>
      <vt:lpstr>BedKom</vt:lpstr>
      <vt:lpstr>DotKom</vt:lpstr>
      <vt:lpstr>FagKom</vt:lpstr>
      <vt:lpstr>HS</vt:lpstr>
      <vt:lpstr>ProKom</vt:lpstr>
      <vt:lpstr>TriKom</vt:lpstr>
      <vt:lpstr>VelKom</vt:lpstr>
      <vt:lpstr>Total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</dc:creator>
  <cp:lastModifiedBy>Marius</cp:lastModifiedBy>
  <cp:lastPrinted>2013-04-29T15:17:36Z</cp:lastPrinted>
  <dcterms:created xsi:type="dcterms:W3CDTF">2013-04-21T17:45:32Z</dcterms:created>
  <dcterms:modified xsi:type="dcterms:W3CDTF">2013-04-29T15:17:43Z</dcterms:modified>
</cp:coreProperties>
</file>